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yingf\Desktop\Final uploaded files\"/>
    </mc:Choice>
  </mc:AlternateContent>
  <xr:revisionPtr revIDLastSave="0" documentId="13_ncr:1_{4F1AEAFB-99EC-4351-8ECD-01A242F3BEDB}" xr6:coauthVersionLast="47" xr6:coauthVersionMax="47" xr10:uidLastSave="{00000000-0000-0000-0000-000000000000}"/>
  <bookViews>
    <workbookView xWindow="1560" yWindow="675" windowWidth="18165" windowHeight="15525" tabRatio="595" activeTab="2" xr2:uid="{82387AC7-E4D4-45CB-842E-1C67DE7816CF}"/>
  </bookViews>
  <sheets>
    <sheet name="Chart1" sheetId="2" r:id="rId1"/>
    <sheet name="Macro1" sheetId="3" r:id="rId2"/>
    <sheet name="Sheet1" sheetId="1" r:id="rId3"/>
  </sheets>
  <definedNames>
    <definedName name="_xlnm.Print_Area" localSheetId="2">Sheet1!$A$1:$AP$516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82" i="1" l="1"/>
  <c r="Y482" i="1"/>
  <c r="X483" i="1"/>
  <c r="Y483" i="1"/>
  <c r="X484" i="1"/>
  <c r="Y484" i="1"/>
  <c r="X485" i="1"/>
  <c r="Y485" i="1"/>
  <c r="X486" i="1"/>
  <c r="Y486" i="1"/>
  <c r="X487" i="1"/>
  <c r="Y487" i="1"/>
  <c r="X488" i="1"/>
  <c r="Y488" i="1"/>
  <c r="X489" i="1"/>
  <c r="Y489" i="1"/>
  <c r="Y481" i="1"/>
  <c r="X481" i="1"/>
  <c r="AC507" i="1"/>
  <c r="AC506" i="1"/>
  <c r="AB507" i="1"/>
  <c r="AB506" i="1"/>
  <c r="AE25" i="1" l="1"/>
  <c r="AF25" i="1"/>
  <c r="AF24" i="1"/>
  <c r="AE24" i="1"/>
  <c r="AB298" i="1" l="1"/>
  <c r="AB297" i="1"/>
  <c r="AB296" i="1"/>
  <c r="V240" i="1" l="1"/>
  <c r="V239" i="1"/>
  <c r="V238" i="1"/>
  <c r="V237" i="1"/>
  <c r="V236" i="1"/>
  <c r="W144" i="1" l="1"/>
  <c r="W145" i="1"/>
  <c r="W146" i="1"/>
  <c r="W147" i="1"/>
  <c r="W148" i="1"/>
  <c r="W149" i="1"/>
  <c r="W150" i="1"/>
  <c r="W143" i="1"/>
  <c r="V150" i="1"/>
  <c r="V149" i="1"/>
  <c r="V148" i="1"/>
  <c r="V147" i="1"/>
  <c r="V146" i="1"/>
  <c r="V145" i="1"/>
  <c r="V144" i="1"/>
  <c r="V143" i="1"/>
  <c r="W136" i="1"/>
  <c r="W137" i="1"/>
  <c r="W138" i="1"/>
  <c r="W139" i="1"/>
  <c r="W135" i="1"/>
  <c r="V139" i="1"/>
  <c r="V104" i="1" l="1"/>
  <c r="V97" i="1" l="1"/>
  <c r="V96" i="1"/>
  <c r="V95" i="1"/>
  <c r="V94" i="1"/>
  <c r="AC90" i="1"/>
  <c r="AC89" i="1"/>
  <c r="AB90" i="1"/>
  <c r="AB89" i="1"/>
  <c r="Q88" i="1" l="1"/>
  <c r="Q86" i="1"/>
  <c r="Q85" i="1"/>
  <c r="Q84" i="1"/>
  <c r="P88" i="1"/>
  <c r="P85" i="1"/>
  <c r="P86" i="1"/>
  <c r="P84" i="1"/>
  <c r="AC65" i="1" l="1"/>
  <c r="AC66" i="1"/>
  <c r="AC67" i="1"/>
  <c r="AC68" i="1"/>
  <c r="AC69" i="1"/>
  <c r="AC64" i="1"/>
  <c r="AB65" i="1"/>
  <c r="AB66" i="1"/>
  <c r="AB67" i="1"/>
  <c r="AB68" i="1"/>
  <c r="AB69" i="1"/>
  <c r="AB64" i="1"/>
  <c r="Y43" i="1"/>
  <c r="Y44" i="1"/>
  <c r="Y45" i="1"/>
  <c r="Y46" i="1"/>
  <c r="Y42" i="1"/>
  <c r="X44" i="1"/>
  <c r="X45" i="1"/>
  <c r="X46" i="1"/>
  <c r="X43" i="1"/>
  <c r="X42" i="1"/>
  <c r="AA10" i="1" l="1"/>
  <c r="AA11" i="1"/>
  <c r="AA12" i="1"/>
  <c r="AA13" i="1"/>
  <c r="AA14" i="1"/>
  <c r="AA15" i="1"/>
  <c r="AA16" i="1"/>
  <c r="AA17" i="1"/>
  <c r="AA18" i="1"/>
  <c r="AA19" i="1"/>
  <c r="AA20" i="1"/>
  <c r="AA21" i="1"/>
  <c r="AA22" i="1"/>
  <c r="AA23" i="1"/>
  <c r="AA8" i="1"/>
  <c r="AA9" i="1"/>
  <c r="Y7" i="1"/>
  <c r="Y10" i="1"/>
  <c r="Y11" i="1"/>
  <c r="Y12" i="1"/>
  <c r="Y13" i="1"/>
  <c r="Y14" i="1"/>
  <c r="Y15" i="1"/>
  <c r="Y16" i="1"/>
  <c r="Y17" i="1"/>
  <c r="Y18" i="1"/>
  <c r="Y19" i="1"/>
  <c r="Y20" i="1"/>
  <c r="Y21" i="1"/>
  <c r="Y22" i="1"/>
  <c r="Y23" i="1"/>
  <c r="Y8" i="1"/>
  <c r="Y9" i="1"/>
  <c r="Z23" i="1"/>
  <c r="Z22" i="1"/>
  <c r="Z21" i="1"/>
  <c r="Z20" i="1"/>
  <c r="Z19" i="1"/>
  <c r="Z18" i="1"/>
  <c r="Z17" i="1"/>
  <c r="Z16" i="1"/>
  <c r="Z15" i="1"/>
  <c r="Z14" i="1"/>
  <c r="Z13" i="1"/>
  <c r="Z12" i="1"/>
  <c r="Z11" i="1"/>
  <c r="Z10" i="1"/>
  <c r="Z9" i="1"/>
  <c r="X23" i="1"/>
  <c r="X22" i="1"/>
  <c r="X21" i="1"/>
  <c r="X20" i="1"/>
  <c r="X19" i="1"/>
  <c r="X18" i="1"/>
  <c r="X17" i="1"/>
  <c r="X16" i="1"/>
  <c r="X15" i="1"/>
  <c r="X14" i="1"/>
  <c r="X13" i="1"/>
  <c r="X12" i="1"/>
  <c r="X11" i="1"/>
  <c r="X10" i="1"/>
  <c r="X9" i="1"/>
  <c r="V23" i="1"/>
  <c r="V22" i="1"/>
  <c r="V21" i="1"/>
  <c r="V20" i="1"/>
  <c r="V19" i="1"/>
  <c r="V18" i="1"/>
  <c r="V17" i="1"/>
  <c r="V16" i="1"/>
  <c r="V15" i="1"/>
  <c r="V14" i="1"/>
  <c r="V13" i="1"/>
  <c r="V12" i="1"/>
  <c r="V11" i="1"/>
  <c r="V10" i="1"/>
  <c r="V9" i="1"/>
  <c r="W23" i="1"/>
  <c r="W22" i="1"/>
  <c r="W21" i="1"/>
  <c r="W20" i="1"/>
  <c r="W19" i="1"/>
  <c r="W18" i="1"/>
  <c r="W17" i="1"/>
  <c r="W16" i="1"/>
  <c r="W15" i="1"/>
  <c r="W14" i="1"/>
  <c r="W13" i="1"/>
  <c r="W12" i="1"/>
  <c r="W11" i="1"/>
  <c r="W10" i="1"/>
  <c r="W9" i="1"/>
  <c r="Q23" i="1"/>
  <c r="Q22" i="1"/>
  <c r="Q21" i="1"/>
  <c r="Q20" i="1"/>
  <c r="Q19" i="1"/>
  <c r="Q18" i="1"/>
  <c r="Q17" i="1"/>
  <c r="Q16" i="1"/>
  <c r="Q15" i="1"/>
  <c r="Q14" i="1"/>
  <c r="Q13" i="1"/>
  <c r="Q12" i="1"/>
  <c r="Q11" i="1"/>
  <c r="Q10" i="1"/>
  <c r="Q9" i="1"/>
  <c r="W8" i="1"/>
  <c r="W7" i="1"/>
  <c r="W6" i="1"/>
  <c r="W5" i="1"/>
  <c r="W4" i="1"/>
  <c r="W3" i="1"/>
  <c r="Q7" i="1"/>
  <c r="Q6" i="1"/>
  <c r="Q5" i="1"/>
  <c r="Q4" i="1"/>
  <c r="Q3" i="1"/>
  <c r="Q8" i="1"/>
  <c r="P14" i="1"/>
  <c r="AB14" i="1" s="1"/>
  <c r="P15" i="1"/>
  <c r="P16" i="1"/>
  <c r="P17" i="1"/>
  <c r="P18" i="1"/>
  <c r="P19" i="1"/>
  <c r="P20" i="1"/>
  <c r="P21" i="1"/>
  <c r="P22" i="1"/>
  <c r="P23" i="1"/>
  <c r="P13" i="1"/>
  <c r="P12" i="1"/>
  <c r="P11" i="1"/>
  <c r="P10" i="1"/>
  <c r="P9" i="1"/>
  <c r="AB22" i="1" l="1"/>
  <c r="AC8" i="1"/>
  <c r="AC10" i="1"/>
  <c r="AB20" i="1"/>
  <c r="AB10" i="1"/>
  <c r="AB19" i="1"/>
  <c r="AB11" i="1"/>
  <c r="AB12" i="1"/>
  <c r="AB13" i="1"/>
  <c r="AB21" i="1"/>
  <c r="AC12" i="1"/>
  <c r="AC18" i="1"/>
  <c r="AC20" i="1"/>
  <c r="AB17" i="1"/>
  <c r="AC9" i="1"/>
  <c r="AB16" i="1"/>
  <c r="AB18" i="1"/>
  <c r="AC16" i="1"/>
  <c r="AC17" i="1"/>
  <c r="AC7" i="1"/>
  <c r="AC14" i="1"/>
  <c r="AC22" i="1"/>
  <c r="AC13" i="1"/>
  <c r="AC21" i="1"/>
  <c r="AB15" i="1"/>
  <c r="AB23" i="1"/>
  <c r="AB9" i="1"/>
  <c r="AC15" i="1"/>
  <c r="AC23" i="1"/>
  <c r="AC11" i="1"/>
  <c r="AC19" i="1"/>
  <c r="X4" i="1"/>
  <c r="Z4" i="1"/>
  <c r="X5" i="1"/>
  <c r="Z5" i="1"/>
  <c r="X6" i="1"/>
  <c r="Z6" i="1"/>
  <c r="X7" i="1"/>
  <c r="Z7" i="1"/>
  <c r="X8" i="1"/>
  <c r="Z8" i="1"/>
  <c r="Z3" i="1"/>
  <c r="X3" i="1"/>
  <c r="V8" i="1"/>
  <c r="V7" i="1"/>
  <c r="V6" i="1"/>
  <c r="V5" i="1"/>
  <c r="V4" i="1"/>
  <c r="V3" i="1"/>
  <c r="P4" i="1"/>
  <c r="P5" i="1"/>
  <c r="P6" i="1"/>
  <c r="P7" i="1"/>
  <c r="P8" i="1"/>
  <c r="P3" i="1"/>
  <c r="AB4" i="1" l="1"/>
  <c r="AB6" i="1"/>
  <c r="AB7" i="1"/>
  <c r="AB3" i="1"/>
  <c r="AB8" i="1"/>
  <c r="AB5" i="1"/>
  <c r="V135" i="1"/>
  <c r="V136" i="1"/>
  <c r="V137" i="1"/>
  <c r="V138" i="1"/>
  <c r="V140" i="1"/>
  <c r="V141" i="1"/>
  <c r="V142" i="1"/>
  <c r="V227" i="1"/>
  <c r="V228" i="1"/>
  <c r="V230" i="1"/>
  <c r="V286" i="1"/>
  <c r="V287" i="1"/>
  <c r="V288" i="1"/>
  <c r="V289" i="1"/>
  <c r="V290" i="1"/>
  <c r="V291" i="1"/>
  <c r="V292" i="1"/>
  <c r="V293" i="1"/>
  <c r="V294" i="1"/>
  <c r="V295" i="1"/>
  <c r="AF93" i="1" l="1"/>
  <c r="X203" i="1" l="1"/>
  <c r="X243" i="1"/>
  <c r="P297" i="1" l="1"/>
  <c r="P298" i="1"/>
  <c r="P296" i="1"/>
  <c r="P111" i="1"/>
</calcChain>
</file>

<file path=xl/sharedStrings.xml><?xml version="1.0" encoding="utf-8"?>
<sst xmlns="http://schemas.openxmlformats.org/spreadsheetml/2006/main" count="5435" uniqueCount="2461">
  <si>
    <t>Author</t>
  </si>
  <si>
    <t>Wet Season</t>
  </si>
  <si>
    <t>Dry Season</t>
  </si>
  <si>
    <t>Latitude</t>
  </si>
  <si>
    <t>Longitude</t>
  </si>
  <si>
    <t>Species</t>
  </si>
  <si>
    <t>Upland</t>
  </si>
  <si>
    <t>Lowland</t>
  </si>
  <si>
    <t>Quercus ilex</t>
  </si>
  <si>
    <t>Berry et al. 2014</t>
  </si>
  <si>
    <t>Abies fraseri</t>
  </si>
  <si>
    <t>Picea rubens</t>
  </si>
  <si>
    <t>Bertrand et al. 2014</t>
  </si>
  <si>
    <t>Pinus sylvestris</t>
  </si>
  <si>
    <t>Populus nigra</t>
  </si>
  <si>
    <t>Prunus avium</t>
  </si>
  <si>
    <t>Salix alba</t>
  </si>
  <si>
    <t>Casuarina glauca</t>
  </si>
  <si>
    <t>Eucalyptus camaldulensis</t>
  </si>
  <si>
    <t>Haloxylon ammodendron</t>
  </si>
  <si>
    <t>Haloxylon persicum</t>
  </si>
  <si>
    <t>Drake et al. 2011</t>
  </si>
  <si>
    <t>Piscidia piscipula</t>
  </si>
  <si>
    <t>Feikema et al. 2010</t>
  </si>
  <si>
    <t>Eucalyptus grandis</t>
  </si>
  <si>
    <t>Water Table Depth (m)</t>
  </si>
  <si>
    <t>Gu et al. 2015</t>
  </si>
  <si>
    <t>Hao et al. 2013</t>
  </si>
  <si>
    <t>Populus euphratica</t>
  </si>
  <si>
    <t>Grindelia fraxino-pratensis</t>
  </si>
  <si>
    <t>Nitrophila mohavensis</t>
  </si>
  <si>
    <t>Jia et al. 2012</t>
  </si>
  <si>
    <t>Caragana intermedia</t>
  </si>
  <si>
    <t>Kolb et al. 1997</t>
  </si>
  <si>
    <t>Acer negundo</t>
  </si>
  <si>
    <t>Lefroy et al. 2001</t>
  </si>
  <si>
    <t>Chamaecytisus proliferus</t>
  </si>
  <si>
    <t>Artemisia desertorum</t>
  </si>
  <si>
    <t>Caragana korshinskii</t>
  </si>
  <si>
    <t>Pinus tabuliformis</t>
  </si>
  <si>
    <t>Populus simonii</t>
  </si>
  <si>
    <t>Salix psammophila</t>
  </si>
  <si>
    <t>Gironniera subaequalis</t>
  </si>
  <si>
    <t>Pometia tomentosa</t>
  </si>
  <si>
    <t>Celtis wightii</t>
  </si>
  <si>
    <t>Cleistanthus sumatranus</t>
  </si>
  <si>
    <t>Lasiococca comberi</t>
  </si>
  <si>
    <t>Alchornea trewioides</t>
  </si>
  <si>
    <t>Radermachera sinica</t>
  </si>
  <si>
    <t>Nie et al. 2012</t>
  </si>
  <si>
    <t>Banksia prionotes</t>
  </si>
  <si>
    <t>Querejeta et al. 2007</t>
  </si>
  <si>
    <t>Brosimum alicastrum</t>
  </si>
  <si>
    <t>Cordia dodecandra</t>
  </si>
  <si>
    <t>Ficus cotinifolia</t>
  </si>
  <si>
    <t>Talisia olivaeformis</t>
  </si>
  <si>
    <t>Saha et al. 2015</t>
  </si>
  <si>
    <t>Chromolae frustrata</t>
  </si>
  <si>
    <t>Schachtschneider &amp; February 2010</t>
  </si>
  <si>
    <t>Faidherbia albida</t>
  </si>
  <si>
    <t>Tamarix usneoides</t>
  </si>
  <si>
    <t>Si et al. 2014</t>
  </si>
  <si>
    <t>Snyder &amp; Williams 2000</t>
  </si>
  <si>
    <t>Populus fremontii</t>
  </si>
  <si>
    <t>Prosopis velutina</t>
  </si>
  <si>
    <t>Salix gooddingii</t>
  </si>
  <si>
    <t>Song et al. 2014</t>
  </si>
  <si>
    <t>Thorburn et al. 1993</t>
  </si>
  <si>
    <t>Eucalyptus largiflorens</t>
  </si>
  <si>
    <t>Avicennia marina</t>
  </si>
  <si>
    <t>Melaleuca quinquinervia</t>
  </si>
  <si>
    <t>Nitraria tangutorum</t>
  </si>
  <si>
    <t>Reaumuria songarica</t>
  </si>
  <si>
    <t>Tamarix ramosissima</t>
  </si>
  <si>
    <t>Xu et al. 2011</t>
  </si>
  <si>
    <t>Betula utilis</t>
  </si>
  <si>
    <t>Zencich et al. 2002</t>
  </si>
  <si>
    <t>Banksia attenuata</t>
  </si>
  <si>
    <t>Banksia ilicifolia</t>
  </si>
  <si>
    <t>Hibbertia hypericoides</t>
  </si>
  <si>
    <t>Acer grandidentatum</t>
  </si>
  <si>
    <t>Quercus gambelii</t>
  </si>
  <si>
    <t>Juniperus osteosperma</t>
  </si>
  <si>
    <t>Artemisia tridentata</t>
  </si>
  <si>
    <t>Valentini et al. 1992</t>
  </si>
  <si>
    <t>Montalto di Castro, IT</t>
  </si>
  <si>
    <t>Juniperus oxycedrus</t>
  </si>
  <si>
    <t>Phillyrea angustifolia</t>
  </si>
  <si>
    <t>Pistacia lentiscus</t>
  </si>
  <si>
    <t>Quercus cerris</t>
  </si>
  <si>
    <t>Quercus pubescens</t>
  </si>
  <si>
    <t xml:space="preserve">Donovan &amp; Ehleringer 1994 </t>
  </si>
  <si>
    <t>Chrysothamnus viscidiflorus</t>
  </si>
  <si>
    <t>Gutierrezia sarothrae</t>
  </si>
  <si>
    <t>Pinus edulis</t>
  </si>
  <si>
    <t xml:space="preserve">Dawson &amp; Pate 1996 </t>
  </si>
  <si>
    <t>Eucalyptus globulus</t>
  </si>
  <si>
    <t>Banksia grandis</t>
  </si>
  <si>
    <t>Schinus terebinthifolius</t>
  </si>
  <si>
    <t>Pioneer Valley, AU</t>
  </si>
  <si>
    <t>Corymbia clarksoniana</t>
  </si>
  <si>
    <t>Lophostemon suaveolens</t>
  </si>
  <si>
    <t>Eucalyptus platyphylla</t>
  </si>
  <si>
    <t>Melaleuca viridiflora</t>
  </si>
  <si>
    <t>Hasselquist &amp; Allen 2009</t>
  </si>
  <si>
    <t>Eucalyptus gomphocephala</t>
  </si>
  <si>
    <t xml:space="preserve">Goedhart &amp; Pataki 2011 </t>
  </si>
  <si>
    <t>Owens Valley CA, US</t>
  </si>
  <si>
    <t>Atriplex torreyi</t>
  </si>
  <si>
    <t>Ericameria nauseosa</t>
  </si>
  <si>
    <t>Distichlis spicata</t>
  </si>
  <si>
    <t>Sun et al. 2011</t>
  </si>
  <si>
    <t>Juglans regia</t>
  </si>
  <si>
    <t>Bashania fangiana</t>
  </si>
  <si>
    <t xml:space="preserve">David et al. 2013 </t>
  </si>
  <si>
    <t>Quercus suber</t>
  </si>
  <si>
    <t>Pinus ponderosa</t>
  </si>
  <si>
    <t>Li et al. 2013</t>
  </si>
  <si>
    <t xml:space="preserve">Chimner &amp; Resh 2014 </t>
  </si>
  <si>
    <t>Cook &amp; O'Grady 2006</t>
  </si>
  <si>
    <t>Quercus macrocarpa</t>
  </si>
  <si>
    <t xml:space="preserve">Dai et al. 2015 </t>
  </si>
  <si>
    <t>Ehleringer et al. 1991</t>
  </si>
  <si>
    <t>Yucca angustissima</t>
  </si>
  <si>
    <t xml:space="preserve">Ewe et al. 2007 </t>
  </si>
  <si>
    <t>Rhizophora mangle</t>
  </si>
  <si>
    <t>Cladium jamaicense</t>
  </si>
  <si>
    <t>Sesuvium portulacastrum</t>
  </si>
  <si>
    <t>flooded grassland</t>
  </si>
  <si>
    <t xml:space="preserve">Nippert &amp; Knapp 2007 </t>
  </si>
  <si>
    <t>Andropogon gerardii</t>
  </si>
  <si>
    <t>Sorghastrum nutans</t>
  </si>
  <si>
    <t>Schizachyrium scoparium</t>
  </si>
  <si>
    <t>Lespedeza capitata</t>
  </si>
  <si>
    <t>Vernonia baldwinii</t>
  </si>
  <si>
    <t>Amorpha canescens</t>
  </si>
  <si>
    <t>Ceanothus americanus</t>
  </si>
  <si>
    <t xml:space="preserve">Chen et al. 2016 </t>
  </si>
  <si>
    <t xml:space="preserve">Nardini et al. 2016 </t>
  </si>
  <si>
    <t>Ostrya carpinifolia</t>
  </si>
  <si>
    <t>Prunus mahaleb</t>
  </si>
  <si>
    <t>Combretum collinum</t>
  </si>
  <si>
    <t>Salacia luebertii</t>
  </si>
  <si>
    <t>Terminalia sericea</t>
  </si>
  <si>
    <t>Ziziphus jujuba</t>
  </si>
  <si>
    <t>Swaffer et al. 2014</t>
  </si>
  <si>
    <t>Allocasuarina verticillata</t>
  </si>
  <si>
    <t>Eucalyptus diversifolia</t>
  </si>
  <si>
    <t xml:space="preserve">Evaristo et al. 2016 </t>
  </si>
  <si>
    <t>Swietenia mahagoni</t>
  </si>
  <si>
    <t>Swietenia macrophylla</t>
  </si>
  <si>
    <t>Spondias purpurea</t>
  </si>
  <si>
    <t>Nie et al. 2011</t>
  </si>
  <si>
    <t xml:space="preserve">Rong et al. 2011 </t>
  </si>
  <si>
    <t>Carpinus pubescens</t>
  </si>
  <si>
    <t>Platycarya longipes</t>
  </si>
  <si>
    <t>Pyracantha fortuneana</t>
  </si>
  <si>
    <t>Rhamnus davurica</t>
  </si>
  <si>
    <t>Viburnum utile</t>
  </si>
  <si>
    <t>Yang et al. 2015</t>
  </si>
  <si>
    <t xml:space="preserve">Ellsworth and Sternberg 2015 </t>
  </si>
  <si>
    <t>Lyonia ferruginea</t>
  </si>
  <si>
    <t>Quercus geminata</t>
  </si>
  <si>
    <t>Quercus myrtifolia</t>
  </si>
  <si>
    <t>Quercus laevis</t>
  </si>
  <si>
    <t>Carya floridana</t>
  </si>
  <si>
    <t>Quercus aquifolioides</t>
  </si>
  <si>
    <t>Pinus tabulaeformis</t>
  </si>
  <si>
    <t>Salix rehderiana</t>
  </si>
  <si>
    <t xml:space="preserve">McCole &amp; Stern 2007 </t>
  </si>
  <si>
    <t>Juniperus ashei</t>
  </si>
  <si>
    <t>Zea mays</t>
  </si>
  <si>
    <t>Hippophae rhamnoides</t>
  </si>
  <si>
    <t>Artemisia oxycephala</t>
  </si>
  <si>
    <t>Carex moorcroftii</t>
  </si>
  <si>
    <t>Astragalus adsurgens</t>
  </si>
  <si>
    <t>Kurz-Besson 2006</t>
  </si>
  <si>
    <t xml:space="preserve">Yin et al. 2015 </t>
  </si>
  <si>
    <t>Salix matsudana</t>
  </si>
  <si>
    <t xml:space="preserve">Voltas et al. 2015 </t>
  </si>
  <si>
    <t>Pinus halepensis</t>
  </si>
  <si>
    <t xml:space="preserve">Phillips and Ehleringer 1995 </t>
  </si>
  <si>
    <t xml:space="preserve">Eggemeyer et al. 2009 </t>
  </si>
  <si>
    <t>Juniperus virginiana</t>
  </si>
  <si>
    <t xml:space="preserve">Song et al. 2016 </t>
  </si>
  <si>
    <t>Nitraria sibirica</t>
  </si>
  <si>
    <t>Alnus glutinosa</t>
  </si>
  <si>
    <t>Beyer et al. 2018</t>
  </si>
  <si>
    <t>Elundu Forest, Elundu, NA</t>
  </si>
  <si>
    <t>Mt Mitchell State Park, NC, US</t>
  </si>
  <si>
    <t>Pisgah National Forest, NC, US</t>
  </si>
  <si>
    <t>in gravel bar on river bed</t>
  </si>
  <si>
    <t>1km from river, highest site</t>
  </si>
  <si>
    <t>mixed riverine</t>
  </si>
  <si>
    <t>Growing season</t>
  </si>
  <si>
    <t>site-1, Pfyn forest, Sierre, Wallis canton, CH</t>
  </si>
  <si>
    <t>site-2, Pfyn forest, Sierre, Wallis canton, CH</t>
  </si>
  <si>
    <t>site-3, Pfyn forest, Sierre, Wallis canton, CH</t>
  </si>
  <si>
    <t>site-1, Kingaroy, Queensland, AU</t>
  </si>
  <si>
    <t>site-2, Bell, Queensland, AU</t>
  </si>
  <si>
    <t>site-3, Boonah, Queensland, AU</t>
  </si>
  <si>
    <t>Cramer et al. 1999</t>
  </si>
  <si>
    <t>dune vlley</t>
  </si>
  <si>
    <t>dune crest</t>
  </si>
  <si>
    <t>Deng et al 2015</t>
  </si>
  <si>
    <t>karst ridge</t>
  </si>
  <si>
    <t>well-drained</t>
  </si>
  <si>
    <t>waterlogging in wet season</t>
  </si>
  <si>
    <t>Site-1, Kyabra, Vistoria, AU</t>
  </si>
  <si>
    <t>Site-2, Kyabra, Vistoria, AU</t>
  </si>
  <si>
    <t>Site-3, Kyabra, Vistoria, AU</t>
  </si>
  <si>
    <t>better drained</t>
  </si>
  <si>
    <t>Gantong, Guangxi Prov. CN</t>
  </si>
  <si>
    <t>Epikarst hill</t>
  </si>
  <si>
    <t>valley alluvium</t>
  </si>
  <si>
    <t>Rhone valley alluvium</t>
  </si>
  <si>
    <t>southern Appalachian mountains, on high slopes, with thin soil</t>
  </si>
  <si>
    <t>the precise hill can be located on GE</t>
  </si>
  <si>
    <t>on banks of Tarim river</t>
  </si>
  <si>
    <t>northeastern edge Taklimakan Desert, Xinjiang Prov. CN</t>
  </si>
  <si>
    <t>desert valley floor</t>
  </si>
  <si>
    <t>&lt;5</t>
  </si>
  <si>
    <t>riparian</t>
  </si>
  <si>
    <t>coarse valley alluvium</t>
  </si>
  <si>
    <t>Moora, 150km north of Perth, AU</t>
  </si>
  <si>
    <t>near salt crusted valleys</t>
  </si>
  <si>
    <t>Hongjiannao Ecological Reserve, Shenmu Cty, N. Shaanxi Prov, CN</t>
  </si>
  <si>
    <t>100m from lake</t>
  </si>
  <si>
    <t>500m from lake</t>
  </si>
  <si>
    <t>Growth Form</t>
  </si>
  <si>
    <t>1km fro lake</t>
  </si>
  <si>
    <t>lower hill</t>
  </si>
  <si>
    <t>NE of town, z-750, between 2 hills E-W; Authors lumped &gt;0.6m as deep water; soil at 1.6m has same delta value as GW</t>
  </si>
  <si>
    <t>Xishuangbanna, Yuennan Prov, CN</t>
  </si>
  <si>
    <t>on karst hill</t>
  </si>
  <si>
    <t>Ulan Tug, Inner Mongolia, CN</t>
  </si>
  <si>
    <t>desert valley deposit</t>
  </si>
  <si>
    <t>near ridge</t>
  </si>
  <si>
    <t>dolostone outcrop</t>
  </si>
  <si>
    <t>thin soil on dolostone</t>
  </si>
  <si>
    <t>Site-1, Outcrop, Huanjiang, Guanxi Prov, CN</t>
  </si>
  <si>
    <t>Site-1, Thin soil, Huanjiang, Guanxi Prov, CN</t>
  </si>
  <si>
    <t>Site-2, Outcrop, Huanjiang, Guanxi Prov, CN</t>
  </si>
  <si>
    <t>Site-2, Thin soil, Huanjiang, Guanxi Prov, CN</t>
  </si>
  <si>
    <t>Kampepén, N Yucatan, MX</t>
  </si>
  <si>
    <t>Santa Cruz, N Yucatan, MX</t>
  </si>
  <si>
    <t>Hocabá, N Yucatan, MX</t>
  </si>
  <si>
    <t>well drained</t>
  </si>
  <si>
    <t>Buttonwood Hammock, Everglades Nat Park, Florida, US</t>
  </si>
  <si>
    <t>everglades wetland</t>
  </si>
  <si>
    <t>desert riparian</t>
  </si>
  <si>
    <t>Evergreen broadleaf shrub</t>
  </si>
  <si>
    <t>floodplain alluvium</t>
  </si>
  <si>
    <t>Dune-site, Ejina Oasis, Inner Mongolia,CN</t>
  </si>
  <si>
    <t>Gobi-site, Ejina Oasis, Inner Mongolia,CN</t>
  </si>
  <si>
    <t>sand dune</t>
  </si>
  <si>
    <t>Gobi desert, coarse</t>
  </si>
  <si>
    <t>river side</t>
  </si>
  <si>
    <t>dune field farther</t>
  </si>
  <si>
    <t>Gobi desert even farther</t>
  </si>
  <si>
    <t>on ephemeral tributary to San Pedro River</t>
  </si>
  <si>
    <t>secondary fluvial terrace</t>
  </si>
  <si>
    <t>Daqinggou Ecological Station, NE Inner Mongolia, CN</t>
  </si>
  <si>
    <t>eolian sand deposit</t>
  </si>
  <si>
    <t>flat, with many ponds nearby</t>
  </si>
  <si>
    <t>floodplain of R. Murray, South AU</t>
  </si>
  <si>
    <t>BM site, Chowilla Island, AU</t>
  </si>
  <si>
    <t>BH site, Monoman Island, AU</t>
  </si>
  <si>
    <t>BT site, Monoman Island, AU</t>
  </si>
  <si>
    <t>RM site, Monoman Island, AU</t>
  </si>
  <si>
    <t>Evergreen broadleaf tree</t>
  </si>
  <si>
    <t>creek front mangrove</t>
  </si>
  <si>
    <t>Creek front mangrove site, Tinchi Tamba Wetland Reserve, Moreton Bay, SE Queensland, AU</t>
  </si>
  <si>
    <t>Intertidal scrub mangrove site, Tinchi Tamba Wetland Reserve, Moreton Bay, SE Queensland, AU</t>
  </si>
  <si>
    <t>Inland forest site,  Tinchi Tamba Wetland Reserve, Moreton Bay, SE Queensland, AU</t>
  </si>
  <si>
    <t>intertidal scrub mangrove</t>
  </si>
  <si>
    <t>inland forest</t>
  </si>
  <si>
    <t>coastal plain deposit</t>
  </si>
  <si>
    <t>Fukang, Gurbantunggut Desert, Xinjiang Prov, CN</t>
  </si>
  <si>
    <t>desert valley oasis</t>
  </si>
  <si>
    <t>silty clay loam on valley deposit, saline</t>
  </si>
  <si>
    <t>on north facing slope</t>
  </si>
  <si>
    <t>Wolong Nat Rev., W. Sichuan Prov, CN</t>
  </si>
  <si>
    <t>at the eastern rim of the Tibet Plateau, subalpine altitude</t>
  </si>
  <si>
    <t>deep highly leached coarse sand on coastal plain</t>
  </si>
  <si>
    <t>Damp-land site, N Swan Coastal Plain, NE of Perth, Western Australia, AU</t>
  </si>
  <si>
    <t>Lower-slope site,  site, N Swan Coastal Plain, NE of Perth, Western Australia, AU</t>
  </si>
  <si>
    <t>damp-land embankment</t>
  </si>
  <si>
    <t>lower slope</t>
  </si>
  <si>
    <t>upper slope</t>
  </si>
  <si>
    <t>Upper-slope site,  site, N Swan Coastal Plain, NE of Perth, Western Australia, AU</t>
  </si>
  <si>
    <t>Dune-crest site,  site, N Swan Coastal Plain, NE of Perth, Western Australia, AU</t>
  </si>
  <si>
    <t>Site 1.8, Lower Tarim R, Xinjiang Prov, CN</t>
  </si>
  <si>
    <t>Site 3.8, Lower Tarim R, Xinjiang Prov, CN</t>
  </si>
  <si>
    <t>Site 7.2, Lower Tarim R, Xinjiang Prov, CN</t>
  </si>
  <si>
    <t>on river bank</t>
  </si>
  <si>
    <t>Homestead National Monument, South-central NE, US</t>
  </si>
  <si>
    <t>silty loam, eolian silt</t>
  </si>
  <si>
    <t>Site-1, Yanchep, AU</t>
  </si>
  <si>
    <t>Site-2, Mt. Barker, AU</t>
  </si>
  <si>
    <t>Tintic Range Experimental Station, Tintic Juntion UT, US</t>
  </si>
  <si>
    <t>sandy loam with caleche at 0.7m depth</t>
  </si>
  <si>
    <t>shrub ecosystem, Lhasa, Tibetan Plateau, CN</t>
  </si>
  <si>
    <t>desert ecosystem, Golmud, Tibetan Plateau, CN</t>
  </si>
  <si>
    <t>forest ecosystem, Linzhi, Tibetan Plateau, CN</t>
  </si>
  <si>
    <t>sandy</t>
  </si>
  <si>
    <t>desert oasis</t>
  </si>
  <si>
    <t>near a large braided river</t>
  </si>
  <si>
    <t>Evergreen needleleaf tree</t>
  </si>
  <si>
    <t>on lower slope</t>
  </si>
  <si>
    <t>Nebraska Nat. Forest, Halsey NE, US</t>
  </si>
  <si>
    <t>Panicum virgatum</t>
  </si>
  <si>
    <t>Ambrosia aeanthicarpa, Dicoria brandegei, Helianthus anomolus, Kallstroemia californica, Salsola iberica</t>
  </si>
  <si>
    <t>Astragalus mollissimus, Cordylanthus wrightii, Croton californicus, Cryptantha confertifolia, Sphaeralcea 9rossulariifolia, Sphaeralcea parvifolia, Sporobulus flexuosus</t>
  </si>
  <si>
    <t>north of Stud Horse Point, Glen Canyon National Recreation Area, UT, US</t>
  </si>
  <si>
    <t>coarse desert valley sediment</t>
  </si>
  <si>
    <t>Chrysothamnus nauseosus, Chrysothamnus pulchellus</t>
  </si>
  <si>
    <t>Artemisia filifolia, Atriplex caneseens, CoIeogyne ramosissima, Cowania mexicana, Ephedra cutIeri, Eriogonum eorymbosum, Fraxinus anomala, Gutierrezia sarothrae, Oenothera pallida, Quercus undulata, Vanelevea stylosa</t>
  </si>
  <si>
    <t>on high sand ridge</t>
  </si>
  <si>
    <t>deepest soil layer end member (0.5 - 1.5m) assumed to represent deep soil moisture. No GW endmember in study</t>
  </si>
  <si>
    <t>Sandhill Recently Burned (SHRB), SC. FL, US</t>
  </si>
  <si>
    <t>Sandhill Long Unburned-1 (SHLU1), SC FL, US</t>
  </si>
  <si>
    <t>Sandhill Long Unburned-2 (SHLU2), SC FL, US</t>
  </si>
  <si>
    <t>ridge top, Susua, PR</t>
  </si>
  <si>
    <t>valley, Susua, PR</t>
  </si>
  <si>
    <t>ridge top, Luquillo, PR</t>
  </si>
  <si>
    <t>slope, Luquillo, PR</t>
  </si>
  <si>
    <t>valley, Luquillo, PR</t>
  </si>
  <si>
    <t>midslope</t>
  </si>
  <si>
    <t>highly permeable thin soil over serpentine rock</t>
  </si>
  <si>
    <t>Everglades LTER, FL, US</t>
  </si>
  <si>
    <t>access to WT</t>
  </si>
  <si>
    <t>WTD from a well 500m away</t>
  </si>
  <si>
    <t>sandy soil over Aplite and Gneise rocks at 1m depth</t>
  </si>
  <si>
    <t>well drained karst above channel head</t>
  </si>
  <si>
    <t>Konza Prairie Biological Station, KS, US</t>
  </si>
  <si>
    <t>on S-facing slope 60m above main channel</t>
  </si>
  <si>
    <t>Slope-site, Red Butte Canyon Res Area, SLC, Utah, US</t>
  </si>
  <si>
    <t>Stream-site, Red Butte Canyon Res Area, SLC, Utah, US</t>
  </si>
  <si>
    <t>Bush-site, Wangjiazhai, Qingzhen Plateau, Guizhou Prov, CN</t>
  </si>
  <si>
    <t>Forest-site, Wangjiazhai, Qingzhen Plateau, Guizhou Prov, CN</t>
  </si>
  <si>
    <t>eolian sand</t>
  </si>
  <si>
    <t>Zhanggutai, Liaoning Prov, SE Keerqin sand, CN</t>
  </si>
  <si>
    <t>south aspect of Tai-hang Mountain, Jiyuan, Henan Prov, CN</t>
  </si>
  <si>
    <t>weathered limestone + eolian</t>
  </si>
  <si>
    <t>gravely, well-drained</t>
  </si>
  <si>
    <t>po-closed, internal-drained, fresh GW lense; 30cm soil over limestone</t>
  </si>
  <si>
    <t>on dune nearest to shore</t>
  </si>
  <si>
    <t>well-drained slope</t>
  </si>
  <si>
    <t>Site-1, Tooele, UT, US</t>
  </si>
  <si>
    <t>Site-3, Zion NP, UT, US</t>
  </si>
  <si>
    <t>Site-2, Birdseye, UT, US</t>
  </si>
  <si>
    <t>Site-5, Pinedale, AZ, US</t>
  </si>
  <si>
    <t>Site-6, Blue, AZ, US</t>
  </si>
  <si>
    <t>Deciduous broadleaf tree</t>
  </si>
  <si>
    <t>Site-4, Grand Canyon NP, AZ, US</t>
  </si>
  <si>
    <t>Ketu Exp Range, shore of Qinghai Lake, Qinghai Prov, CN</t>
  </si>
  <si>
    <t>Qianyanzhou, ChinaFLUX site, Jiangxi Prov, CN</t>
  </si>
  <si>
    <t>Mu Us Desert, Yulin, Shaanxi Prov, CN</t>
  </si>
  <si>
    <t>near Changji, Xinjiang Prov, CN</t>
  </si>
  <si>
    <t>Deciduous broadleaf shrub</t>
  </si>
  <si>
    <t>Baikiaea plurijuga</t>
  </si>
  <si>
    <t>along Perennial reach of San Pedro River</t>
  </si>
  <si>
    <t>Perennial grass</t>
  </si>
  <si>
    <t>Semi-deciduous broadleaf tree</t>
  </si>
  <si>
    <t>Semi-Deciduous broadleaf tree</t>
  </si>
  <si>
    <t>Cyclobalanopsis glauca (Quercus glauca)</t>
  </si>
  <si>
    <t>David et al. 2007</t>
  </si>
  <si>
    <t>near Évora, Alentejo Prov, S. Portugal</t>
  </si>
  <si>
    <t>1m sandy soil on granite rock</t>
  </si>
  <si>
    <t>Yangjuangou, C. Loss Plateau, Shanxi Prov, CN</t>
  </si>
  <si>
    <t>well-drained loess slope</t>
  </si>
  <si>
    <t>Stipa bungeana</t>
  </si>
  <si>
    <t>Artemisia gmelinii</t>
  </si>
  <si>
    <t>Vitex negundo</t>
  </si>
  <si>
    <t>40-100</t>
  </si>
  <si>
    <t>3 soil zones: 0-40cm, 40-120cm, 120-300cm; deepest layer considered deep soil water here; GW too deep</t>
  </si>
  <si>
    <t>Henschel et al. 2018</t>
  </si>
  <si>
    <t>Welwitschia mirabilis</t>
  </si>
  <si>
    <t>Welwitschia Plain, coastal Namibia</t>
  </si>
  <si>
    <t>sand/gravel on gypsum on calcite/sand</t>
  </si>
  <si>
    <t>57-75</t>
  </si>
  <si>
    <t>Jiang et al. 2019</t>
  </si>
  <si>
    <t>Rhus chinensis</t>
  </si>
  <si>
    <t>Choerospondias axillaris</t>
  </si>
  <si>
    <t>Adinandra millettii</t>
  </si>
  <si>
    <t>Liquidambar formosana</t>
  </si>
  <si>
    <t>Schima superba</t>
  </si>
  <si>
    <t>Camellia oleifera</t>
  </si>
  <si>
    <t>Quercus fabri</t>
  </si>
  <si>
    <t>Vaccinium bracteatum</t>
  </si>
  <si>
    <t>Symplocos confusa</t>
  </si>
  <si>
    <t>Eurya muricata</t>
  </si>
  <si>
    <t>Viburnum dilatatum</t>
  </si>
  <si>
    <t>Rhaphiolepis indica</t>
  </si>
  <si>
    <t>Qianyanzhou, Eco Sta, Jiangxi Prov, CN</t>
  </si>
  <si>
    <t>red tropical soil over rolling hills</t>
  </si>
  <si>
    <t>many reserviors with water level only 1-2m below surface of surounding hills</t>
  </si>
  <si>
    <t>coastal dunes</t>
  </si>
  <si>
    <t>Antunes et al. 2018a</t>
  </si>
  <si>
    <t>Site-B-aridMed, Biological Reserve of Doñana, SW Spain</t>
  </si>
  <si>
    <t>Pinus pinaster, Pinus pinea</t>
  </si>
  <si>
    <t>Erica scoparia, Salix repens</t>
  </si>
  <si>
    <t>Corema album</t>
  </si>
  <si>
    <t>Site-A-humidMed, Osso da Baleia, Portugal</t>
  </si>
  <si>
    <t>3.19-19.07</t>
  </si>
  <si>
    <t>0.94-6.97</t>
  </si>
  <si>
    <t>1.59-12.28</t>
  </si>
  <si>
    <t>2.79-12.28</t>
  </si>
  <si>
    <t>Chen et al. 2015</t>
  </si>
  <si>
    <t>shallow coarse calcareous soil</t>
  </si>
  <si>
    <t>Pometia tomentosa, Terminalia myriocarpa</t>
  </si>
  <si>
    <t xml:space="preserve">Tropical sesonal forest (TSF), nat res, 8km to XTBG, Yunnan Prov, CN
</t>
  </si>
  <si>
    <t>laterite soil over siliceous rocks</t>
  </si>
  <si>
    <t>Floodplain forest (FPF), XTBG, Yunnan Prov, CN</t>
  </si>
  <si>
    <t>Karst forest (KF), Xishuangbanna Tropical Botanical Garden (XTBG), Yunnan Prov, CN</t>
  </si>
  <si>
    <t>deep rich soil with shallow WT</t>
  </si>
  <si>
    <t>floodplain with shallow WT</t>
  </si>
  <si>
    <t>Liana species</t>
  </si>
  <si>
    <t>Tree species</t>
  </si>
  <si>
    <t>Huang &amp; Zhang 2015</t>
  </si>
  <si>
    <t>Artemisia ordosica</t>
  </si>
  <si>
    <t>Shapotou, SE Tengger Desert, Ningxia Prov, CN</t>
  </si>
  <si>
    <t>stablized sand dunes</t>
  </si>
  <si>
    <t>Moore et al. 2016</t>
  </si>
  <si>
    <t>Arundo donax</t>
  </si>
  <si>
    <t>lower Rio Grande, TX, US</t>
  </si>
  <si>
    <t>on floodplain</t>
  </si>
  <si>
    <t>drifting sand dunes being stablized; near shore, sites &gt;20m above lake level</t>
  </si>
  <si>
    <t>Zhu-Lin et al. 2016</t>
  </si>
  <si>
    <t>Hillslope position-2 (mid), Yanchi, Ningxia Prov, CN</t>
  </si>
  <si>
    <t>Hillslope position-3 (high), Yanchi, Ningxia Prov, CN</t>
  </si>
  <si>
    <t>Hillslope position-1 (low), Yanchi, Ningxia Prov, CN</t>
  </si>
  <si>
    <t>higher clay; gengle hilly alluvium</t>
  </si>
  <si>
    <t>more sand/gravel, gentle hilly alluvium</t>
  </si>
  <si>
    <t>lower topo position</t>
  </si>
  <si>
    <t>higher topo position</t>
  </si>
  <si>
    <t>Grossiord et al. 2017</t>
  </si>
  <si>
    <t>Juniperus monosperma</t>
  </si>
  <si>
    <t>Los Alamos Survival-Mortality site, Los Alamos, NM, US</t>
  </si>
  <si>
    <t>Salix cheilophila</t>
  </si>
  <si>
    <t>Qinghai Gonghe Desert Ecosys Res Sta, Qinghai Prov, CN</t>
  </si>
  <si>
    <t>&lt;5m</t>
  </si>
  <si>
    <t>inter-dune, access to WT</t>
  </si>
  <si>
    <t>Cui et al. 2017</t>
  </si>
  <si>
    <t>Alhagi sparsifolia</t>
  </si>
  <si>
    <t>Elaeagnus angustifolia</t>
  </si>
  <si>
    <t>Kalidium foliatum</t>
  </si>
  <si>
    <t>Sophora alopecuroides</t>
  </si>
  <si>
    <t>Saline-land site, Dunhuang, Hexi Corridor, Gansu Prov, CN</t>
  </si>
  <si>
    <t>Sandy-land site, unhuang, Hexi Corridor, Gansu Prov, CN</t>
  </si>
  <si>
    <t>saline soil</t>
  </si>
  <si>
    <t>Platycladus orientalis</t>
  </si>
  <si>
    <t>Robinia pseudoacacia</t>
  </si>
  <si>
    <t>Quercus variabilis</t>
  </si>
  <si>
    <t>Vitellaria paradoxa</t>
  </si>
  <si>
    <t>4.5 (wet) - 6.5 (dry)</t>
  </si>
  <si>
    <t>near Ouagadougou, Burkina Faso, West Africa</t>
  </si>
  <si>
    <t>Perennial desert shrub</t>
  </si>
  <si>
    <t>20yr old, Oasis at S edge of Badain Jaran Desert, foothill of Quilian Mt. Inner Mongolia, CN</t>
  </si>
  <si>
    <t>40yr old, Oasis at S edge of Badain Jaran Desert, foothill of Quilian Mt. Inner Mongolia, CN</t>
  </si>
  <si>
    <t>Evergreen needleleaf shrub</t>
  </si>
  <si>
    <t>Young‐Robertson et al. 2017</t>
  </si>
  <si>
    <t>Betula nana</t>
  </si>
  <si>
    <t>Picea mariana</t>
  </si>
  <si>
    <t>Salix sp.</t>
  </si>
  <si>
    <t>Vaccinium uliginosum</t>
  </si>
  <si>
    <t>organic layer over mineral soil over permafrost with seasonal thaw</t>
  </si>
  <si>
    <t>thaw depth 0.6m max</t>
  </si>
  <si>
    <t>thaw depth 0.8m max</t>
  </si>
  <si>
    <t>Sophora viciifolia</t>
  </si>
  <si>
    <t>Spiraea pubescens</t>
  </si>
  <si>
    <t>Isotope Method</t>
  </si>
  <si>
    <t>Palacio et al. 2017</t>
  </si>
  <si>
    <t>Artemisia herba-alba</t>
  </si>
  <si>
    <t>Atriplex halimus</t>
  </si>
  <si>
    <t>Gypsophila struthium subsp. hispanica</t>
  </si>
  <si>
    <t>Helianthemum squamatum</t>
  </si>
  <si>
    <t>Lepidium subulatum</t>
  </si>
  <si>
    <t>Ononis tridentata</t>
  </si>
  <si>
    <t>Salsola vermiculata</t>
  </si>
  <si>
    <t>Suaeda vera</t>
  </si>
  <si>
    <t>Linum suffruticosum</t>
  </si>
  <si>
    <t>Helianthemum syriacum</t>
  </si>
  <si>
    <t>access to saline WT</t>
  </si>
  <si>
    <t>Hilltop, gypsum outcrop, Alfajarin, NE Spain</t>
  </si>
  <si>
    <t>Foothill, gypsum outcrop, Alfajarin, NE Spain</t>
  </si>
  <si>
    <t>Plain, gypsum outcrop, Alfajarin, NE Spain</t>
  </si>
  <si>
    <t>Salin depression, gypsum outcrop, Alfajarin, NE Spain</t>
  </si>
  <si>
    <t>gypsum outcrop</t>
  </si>
  <si>
    <t>on hilltop</t>
  </si>
  <si>
    <t>soil with clay and marl</t>
  </si>
  <si>
    <t>Nitraria sphaerocarpa</t>
  </si>
  <si>
    <t>Ledum palustre (Rhododendron tomentosum)</t>
  </si>
  <si>
    <t>WT access</t>
  </si>
  <si>
    <t>High-P site, mid-low Heihe River basin, Gansu Prov, CN</t>
  </si>
  <si>
    <t>Mid-P site, mid-low Heihe River basin, Gansu Prov, CN</t>
  </si>
  <si>
    <t>Low-P site, mid-low Heihe River basin, Gansu Prov, CN</t>
  </si>
  <si>
    <t>Qian et al. 2017</t>
  </si>
  <si>
    <t>Ginkgo biloba</t>
  </si>
  <si>
    <t>W. Shore of Taihu Lake, Jiangsu Prov, CN</t>
  </si>
  <si>
    <t>lake riparian</t>
  </si>
  <si>
    <t>clay lake depo</t>
  </si>
  <si>
    <t>clay loam</t>
  </si>
  <si>
    <t>Gao et al. 2018</t>
  </si>
  <si>
    <t>Loess Plateau</t>
  </si>
  <si>
    <t>silty loam</t>
  </si>
  <si>
    <t>&gt; 50m</t>
  </si>
  <si>
    <t xml:space="preserve">NE-facing slope 16o, </t>
  </si>
  <si>
    <t>Central Loess Plateau, Shaanxi Prov, CN</t>
  </si>
  <si>
    <t>Mega dunes, Badain Jaran Desert, Inner Mongolia, CN</t>
  </si>
  <si>
    <t>location of P1 recorded; results given as mean of 4 sites</t>
  </si>
  <si>
    <t>Tamarix laxa</t>
  </si>
  <si>
    <t>dune sand</t>
  </si>
  <si>
    <t>Huo et al. 2018</t>
  </si>
  <si>
    <t>silt loam</t>
  </si>
  <si>
    <t>Zhang-Jinhu et al. 2018</t>
  </si>
  <si>
    <t>&gt; 100m</t>
  </si>
  <si>
    <t>S edge Gurbantonggut Desert, Xinjiang Prov, CN</t>
  </si>
  <si>
    <t>eolian sandy soil at foothills</t>
  </si>
  <si>
    <t>WT 3-5m accessible to plants</t>
  </si>
  <si>
    <t>Tang et a. 2018</t>
  </si>
  <si>
    <t>Loess Plateau, deep soil 50-150m</t>
  </si>
  <si>
    <t>well drained loess</t>
  </si>
  <si>
    <t>Guo et al. 2018</t>
  </si>
  <si>
    <t>Desert site, Sonora, AZ, US</t>
  </si>
  <si>
    <t>Acacia greggii</t>
  </si>
  <si>
    <t>Dodonaea viscosa</t>
  </si>
  <si>
    <t>Simmondsia chinensis</t>
  </si>
  <si>
    <t>Ziziphus obtusifolia</t>
  </si>
  <si>
    <t>Pinyon-juniper site, AZ, US</t>
  </si>
  <si>
    <t>Arctostaphylos pungens</t>
  </si>
  <si>
    <t>Mahonia fremontii</t>
  </si>
  <si>
    <t>Ponderosa site, AZ, US</t>
  </si>
  <si>
    <t>Mixed-conifer site, AZ, US</t>
  </si>
  <si>
    <t>Pinus strobiformis</t>
  </si>
  <si>
    <t>Populus tremuloides</t>
  </si>
  <si>
    <t>Pseudotsuga menziesii</t>
  </si>
  <si>
    <t>Abies lasiocarpa</t>
  </si>
  <si>
    <t>Picea engelmannii</t>
  </si>
  <si>
    <t>sandy loam</t>
  </si>
  <si>
    <t>clay</t>
  </si>
  <si>
    <t>well drained slopes</t>
  </si>
  <si>
    <t>coarse loose texture</t>
  </si>
  <si>
    <t>Badain Jaran Desert, Linze Res Sta, Gansu Prov, CN</t>
  </si>
  <si>
    <t>Stable site, University of Alaska Fairbanks campus, AK, US</t>
  </si>
  <si>
    <t>Unstable site, University of Alaska Fairbanks campus, AK, US</t>
  </si>
  <si>
    <t>Jespersen et al. 2018</t>
  </si>
  <si>
    <t>organic soil</t>
  </si>
  <si>
    <t>thin (50cm) organic soil on permafrost</t>
  </si>
  <si>
    <t>on poorly drained permafrost, 50cm thick</t>
  </si>
  <si>
    <t>Salix pulchra</t>
  </si>
  <si>
    <t>Eriophorum vaginatum</t>
  </si>
  <si>
    <t>Rhododendron tomentosum (Ledum palustre)</t>
  </si>
  <si>
    <t>National For Ecosys Res Sta, SW Beijing, CN</t>
  </si>
  <si>
    <t>Vitex negundo L. var. heterophylla</t>
  </si>
  <si>
    <t>Corylus heterophylla Fisch</t>
  </si>
  <si>
    <t>clay with hi humus; increasing gravel t depth</t>
  </si>
  <si>
    <t xml:space="preserve">spring as deep water source, recharged in past season; summer rain infiltrated entire 1m soil, so the deepest soil layer use (0.6-1m) is not recorded; </t>
  </si>
  <si>
    <t>Antunes et al. 2019</t>
  </si>
  <si>
    <t>Eugenia schuechiana</t>
  </si>
  <si>
    <t>Euterpe edulis</t>
  </si>
  <si>
    <t>Faramea pachyantha</t>
  </si>
  <si>
    <t>Guapira opposita</t>
  </si>
  <si>
    <t>Guarea macrophylla</t>
  </si>
  <si>
    <t>Guatteria sp4</t>
  </si>
  <si>
    <t>Jacaranda puberula</t>
  </si>
  <si>
    <t>Marlierea tomentosa</t>
  </si>
  <si>
    <t>Maytenus littoralis</t>
  </si>
  <si>
    <t>Myrcia brasiliensis</t>
  </si>
  <si>
    <t>Myrcia multiflora</t>
  </si>
  <si>
    <t>Myrcia racemosa</t>
  </si>
  <si>
    <t>Pera glabrata</t>
  </si>
  <si>
    <t>Psychotria sp1</t>
  </si>
  <si>
    <t>Psychotria sp2</t>
  </si>
  <si>
    <t>Palm tree</t>
  </si>
  <si>
    <t>sandy Quartzenic Neosol</t>
  </si>
  <si>
    <t>subjected to seasonal or perennial waterlogging</t>
  </si>
  <si>
    <t>mean 0.55m wet, 1.15m dry</t>
  </si>
  <si>
    <t>Coastal dunes, Serra do Mar State Park, restinga forest, Praia da Fazenda, Picinguaba, Ubatuba, São Paulo, Brazil</t>
  </si>
  <si>
    <t>Coastal dunes</t>
  </si>
  <si>
    <t>Common Name</t>
  </si>
  <si>
    <t>wild coffee</t>
  </si>
  <si>
    <t>juçara, palmiteiro</t>
  </si>
  <si>
    <t>Hedysarum scoparium</t>
  </si>
  <si>
    <t>fixed dunes, Shapotou, SE edge of Tengger Desert, Ningxia Prov., CN</t>
  </si>
  <si>
    <t>deep dune sands</t>
  </si>
  <si>
    <t>fixed sand dunes</t>
  </si>
  <si>
    <t>sweetvetch</t>
  </si>
  <si>
    <t>sgebrush</t>
  </si>
  <si>
    <t>Korshinsk pea shrub</t>
  </si>
  <si>
    <t>sagebrush</t>
  </si>
  <si>
    <t>Chi et al. 2019</t>
  </si>
  <si>
    <t>Stipa grandis P. Smirn</t>
  </si>
  <si>
    <t>Agropyron cristatum</t>
  </si>
  <si>
    <t>Artemisia frigida</t>
  </si>
  <si>
    <t>Grassland Eco Res Sta, steppe, Inner Mongolia, China</t>
  </si>
  <si>
    <t>loamy sand</t>
  </si>
  <si>
    <t>fixed dunes</t>
  </si>
  <si>
    <t>well-drained dune sand</t>
  </si>
  <si>
    <t>needlegrass</t>
  </si>
  <si>
    <t>crested wheatgrass</t>
  </si>
  <si>
    <t>fringed sage brush, prairie sagewort, arctic sage, pasture sage</t>
  </si>
  <si>
    <t>50cm soil on karst rock</t>
  </si>
  <si>
    <t>not given, likely coarse</t>
  </si>
  <si>
    <t>Qiu et al. 2019</t>
  </si>
  <si>
    <t>Gulang, N slope of Qilian Mountains, NE Tibet</t>
  </si>
  <si>
    <t>Tianzhu, S slope of Qilian Mountains, NE Tibet</t>
  </si>
  <si>
    <t>Wushaoling, ridge of Qilian Mountains, NE Tibet</t>
  </si>
  <si>
    <t>N slope, away from rivers</t>
  </si>
  <si>
    <t>S slope, away from rivers</t>
  </si>
  <si>
    <t>Celtis sinensis</t>
  </si>
  <si>
    <t>Pterocarya tonkinensis</t>
  </si>
  <si>
    <t>Bombax ceiba</t>
  </si>
  <si>
    <t>Broussonetia papyrifera</t>
  </si>
  <si>
    <t>Ficus callosa</t>
  </si>
  <si>
    <t>Streblus asper</t>
  </si>
  <si>
    <t>Piper aduncum</t>
  </si>
  <si>
    <t>Humulus scandens</t>
  </si>
  <si>
    <t>Chromolaena odorata</t>
  </si>
  <si>
    <t>Tithonia diversifolia</t>
  </si>
  <si>
    <t>Merremia vitifolia</t>
  </si>
  <si>
    <t>Mallotus barbatus</t>
  </si>
  <si>
    <t>Ricinus communis</t>
  </si>
  <si>
    <t>Ficus racemosa</t>
  </si>
  <si>
    <t>Pseuderanthemum crenulatum</t>
  </si>
  <si>
    <t>Alangium chinense</t>
  </si>
  <si>
    <t>Cinnamomum burmanni</t>
  </si>
  <si>
    <t>Ficus cyrtophylla</t>
  </si>
  <si>
    <t>Floodplain, XTBG, Yunnan Prov, CN</t>
  </si>
  <si>
    <t>Floodplain, Xishuangbanna Tropical Botanical Garden (XTBG), Menglun, Yunnan Prov, CN</t>
  </si>
  <si>
    <t>river terrace, seldom flooded</t>
  </si>
  <si>
    <t>Chinese hackberry</t>
  </si>
  <si>
    <t>Tonkin wingnuts</t>
  </si>
  <si>
    <t>red cotton tree</t>
  </si>
  <si>
    <t>paper mulberry</t>
  </si>
  <si>
    <t>Asian species of fig tree</t>
  </si>
  <si>
    <t>Siamese rough bush, toothbrush tree, Sandpaper Tree</t>
  </si>
  <si>
    <t>spiked pepper</t>
  </si>
  <si>
    <t>Japanese hop</t>
  </si>
  <si>
    <t>Siam weed, Christmas bush, devil weed, common floss flower</t>
  </si>
  <si>
    <t>tree marigold, Mexican tournesol, Mexican sunflower, Japanese sunflowe</t>
  </si>
  <si>
    <t>woodroses</t>
  </si>
  <si>
    <t>Castor Oil Plant</t>
  </si>
  <si>
    <t>cluster fig tree, Indian fig tree or goolar (gular) fig</t>
  </si>
  <si>
    <t>Indonesian cinnamon</t>
  </si>
  <si>
    <t>Besom heath, Creeping willow</t>
  </si>
  <si>
    <t>maritime pine, stone pine</t>
  </si>
  <si>
    <t>Portuguese Crowberry</t>
  </si>
  <si>
    <t>skeletal calcareous aeolianite</t>
  </si>
  <si>
    <t>Site-1, borehole ULE101, Eyre Peninsula, S Aus, AU</t>
  </si>
  <si>
    <t>Site-2, borehole ULE099, Eyre Peninsula, S Aus, AU</t>
  </si>
  <si>
    <t xml:space="preserve">drooping she-oak </t>
  </si>
  <si>
    <t>soap mallee, coastal white mallee</t>
  </si>
  <si>
    <t xml:space="preserve"> Fraser fir</t>
  </si>
  <si>
    <t>red spruce</t>
  </si>
  <si>
    <t>on south-facing slope</t>
  </si>
  <si>
    <t>white willow</t>
  </si>
  <si>
    <t>wild cherry, sweet cherry</t>
  </si>
  <si>
    <t>black poplar</t>
  </si>
  <si>
    <t>Scots pine</t>
  </si>
  <si>
    <t>common alder, black alder, European alder</t>
  </si>
  <si>
    <t>sand-silt</t>
  </si>
  <si>
    <t>sandy with pebbles</t>
  </si>
  <si>
    <t>Acacia erioloba (Vachellia eriolob)</t>
  </si>
  <si>
    <t>camel thorn, giraffe thorn</t>
  </si>
  <si>
    <t>African teak, Mukusi, Rhodesian teak, Zambian teak or Zambesi redwoo</t>
  </si>
  <si>
    <t>bushwillow</t>
  </si>
  <si>
    <t>wild mango</t>
  </si>
  <si>
    <t>clusterleaf, silver cluster-leaf or silver terminalia</t>
  </si>
  <si>
    <t>sand</t>
  </si>
  <si>
    <t>Cs</t>
  </si>
  <si>
    <t>Am</t>
  </si>
  <si>
    <t>Cf</t>
  </si>
  <si>
    <t>Df</t>
  </si>
  <si>
    <t>BS</t>
  </si>
  <si>
    <t>Cw</t>
  </si>
  <si>
    <t>BW</t>
  </si>
  <si>
    <t>Dw</t>
  </si>
  <si>
    <t>Aw</t>
  </si>
  <si>
    <t>Ds</t>
  </si>
  <si>
    <t>rock rose, sunrose, rushrose, or frostweed</t>
  </si>
  <si>
    <t>Evergreen needleleaf shrub (extracting gypsium water)</t>
  </si>
  <si>
    <t>restharrows</t>
  </si>
  <si>
    <t>white wormwood</t>
  </si>
  <si>
    <t>Mediterranean saltwort</t>
  </si>
  <si>
    <t>Mediterranean saltbush, Sea orache, Shrubby orache, Silvery orache</t>
  </si>
  <si>
    <t>alkali seepweed, shrubby sea-blite</t>
  </si>
  <si>
    <t>camelthorns, manna trees</t>
  </si>
  <si>
    <t>Russian olive, silver berry, oleaster, Persian olive, wild olive</t>
  </si>
  <si>
    <t>saltcedar</t>
  </si>
  <si>
    <t xml:space="preserve">flatspine bur ragweed, desert twinbugs, Western sunflower, California caltrop, </t>
  </si>
  <si>
    <t>budsage</t>
  </si>
  <si>
    <t xml:space="preserve"> salt grass</t>
  </si>
  <si>
    <t>Torrey's saltbush</t>
  </si>
  <si>
    <t>rubber rabbitbrush</t>
  </si>
  <si>
    <t>Prairie Milkvetch</t>
  </si>
  <si>
    <t>sea purslane</t>
  </si>
  <si>
    <t>saw grass</t>
  </si>
  <si>
    <t xml:space="preserve"> red mangrove</t>
  </si>
  <si>
    <t>New Jersey tea</t>
  </si>
  <si>
    <t>leadplant</t>
  </si>
  <si>
    <t>Baldwin's ironweed</t>
  </si>
  <si>
    <t>Perennial forb</t>
  </si>
  <si>
    <t>roundhead lespedeza</t>
  </si>
  <si>
    <t>big bluestem</t>
  </si>
  <si>
    <t>little bluestem</t>
  </si>
  <si>
    <t>Indiangrass</t>
  </si>
  <si>
    <t>switchgrass</t>
  </si>
  <si>
    <t>maize, corn</t>
  </si>
  <si>
    <t>Annual grass</t>
  </si>
  <si>
    <t>sand willow</t>
  </si>
  <si>
    <t xml:space="preserve"> black willow</t>
  </si>
  <si>
    <t>Deciduous broadleaf shrub, large</t>
  </si>
  <si>
    <t>Deciduous broadleaf shrub, small</t>
  </si>
  <si>
    <t>Deciduous broadleaf tree, small</t>
  </si>
  <si>
    <t>Deciduous broadleaf tree, small, legume</t>
  </si>
  <si>
    <t>Shea tree</t>
  </si>
  <si>
    <t>??, East Indian almond</t>
  </si>
  <si>
    <t>Euphrates poplar, desert poplar</t>
  </si>
  <si>
    <t>bur oak</t>
  </si>
  <si>
    <t>Clarkson's bloodwood, grey bloodwood</t>
  </si>
  <si>
    <t>swamp mahogany, swamp box, swamp turpentine</t>
  </si>
  <si>
    <t>poplar gum</t>
  </si>
  <si>
    <t>broad-leaved paperbark</t>
  </si>
  <si>
    <t>swamp she-oak, swamp oak, grey oak, or river oak</t>
  </si>
  <si>
    <t>river red gum</t>
  </si>
  <si>
    <t>saxaul, black saxaul, sometimes sacsaoul or saksaul</t>
  </si>
  <si>
    <t>white saxaul</t>
  </si>
  <si>
    <t>evergreen oak, holly oak, holm oak</t>
  </si>
  <si>
    <t>cork oak</t>
  </si>
  <si>
    <t>acorn banksia or orange banksia</t>
  </si>
  <si>
    <t>southern blue gum</t>
  </si>
  <si>
    <t>Bull Banksia, Giant Banksia, Mangite</t>
  </si>
  <si>
    <t>ring-cupped oak, Japanese blue oak</t>
  </si>
  <si>
    <t>big sagebrush, Great Basin sagebrush, sagebrush</t>
  </si>
  <si>
    <t>yellow rabbitbrush, green rabbitbrush</t>
  </si>
  <si>
    <t>broom snakeweed</t>
  </si>
  <si>
    <t>tuart</t>
  </si>
  <si>
    <t>willow</t>
  </si>
  <si>
    <t>oak</t>
  </si>
  <si>
    <t>Manchurian red pine, Southern Chinese pine, Chinese red pine</t>
  </si>
  <si>
    <t>Ponderosa pine</t>
  </si>
  <si>
    <t>Pondersora pine</t>
  </si>
  <si>
    <t>cedar, eastern redcedar, Virginian juniper, eastern juniper, red juniper, pencil cedar, aromatic cedar</t>
  </si>
  <si>
    <t>narrowleaf yucca</t>
  </si>
  <si>
    <t>wooly locoweed (legume), Wright's bird's beak, California croton, …</t>
  </si>
  <si>
    <t>sand sagebrush,  broom snakeweed</t>
  </si>
  <si>
    <t>Chamisa, rubber rabbitbrush, and gray rabbitbrush; southwestern rabbitbrush</t>
  </si>
  <si>
    <t>rusty staggerbush</t>
  </si>
  <si>
    <t>sand live oak</t>
  </si>
  <si>
    <t>myrtle oak</t>
  </si>
  <si>
    <t>turkey oak</t>
  </si>
  <si>
    <t>scrub hickory</t>
  </si>
  <si>
    <t>American mahogany, Cuban mahogany, small-leaved mahogany, and West Indian mahogany</t>
  </si>
  <si>
    <t>mahogany, Honduran mahogany, big-leaf mahogany, West Indian mahogany</t>
  </si>
  <si>
    <t>flooded gum or rose gum</t>
  </si>
  <si>
    <t>one-seed juniper</t>
  </si>
  <si>
    <t>Colorado pinyon, two-needle piñon, pinyon pine, piñon</t>
  </si>
  <si>
    <t>catclaw acacia, catclaw mesquite, Gregg's catclaw, paradise flower, wait-a-minute bush, and wait-a-bit tree</t>
  </si>
  <si>
    <t>Deciduous broadleaf tree, legume</t>
  </si>
  <si>
    <t>Hopbush</t>
  </si>
  <si>
    <t>velvet mesquite</t>
  </si>
  <si>
    <t>goat nut, deer nut, pignut, wild hazel, quinine nut, coffeeberry, and gray box bush</t>
  </si>
  <si>
    <t>lotebush, graythorn, gumdrop tree, and Texas buckthorn</t>
  </si>
  <si>
    <t>pointleaf manzanita</t>
  </si>
  <si>
    <t>Utah juniper</t>
  </si>
  <si>
    <t>Frémont's mahonia</t>
  </si>
  <si>
    <t>Gambel oak, scrub oak, oak brush, and white oak</t>
  </si>
  <si>
    <t>southwestern white pine, Mexican white pine or Chihuahua white pine</t>
  </si>
  <si>
    <t>quaking aspen, trembling aspen</t>
  </si>
  <si>
    <t>Douglas fir</t>
  </si>
  <si>
    <t>subalpine fir or Rocky Mountain fir</t>
  </si>
  <si>
    <t xml:space="preserve"> Engelmann spruce, white spruce, mountain spruce, or silver spruce</t>
  </si>
  <si>
    <t>Ash Meadows gumweed</t>
  </si>
  <si>
    <t>Amargosa niterwort</t>
  </si>
  <si>
    <t>Perennial forb, sucullent, halophyte</t>
  </si>
  <si>
    <t>welwitschia</t>
  </si>
  <si>
    <t>Evergreen broadleaf shrub, gymnosperm</t>
  </si>
  <si>
    <t>jujube, red date, Chinese date</t>
  </si>
  <si>
    <t>dwarf birch</t>
  </si>
  <si>
    <t>diamondleaf willow, tealeaf willow, and thin red willow</t>
  </si>
  <si>
    <t>hare's-tail cottongrass, tussock cottongrass, or sheathed cottonsedg</t>
  </si>
  <si>
    <t>Perennial grass, tussock</t>
  </si>
  <si>
    <t>marsh Labrador tea, northern Labrador tea or wild rosemary</t>
  </si>
  <si>
    <t>Perennial forb, woody, legume</t>
  </si>
  <si>
    <t>pea shrub</t>
  </si>
  <si>
    <t>Chinese sumac, nutgall tree</t>
  </si>
  <si>
    <t>Nepali hog plum</t>
  </si>
  <si>
    <t>Michelia maudiae (Magnolia maudiae)</t>
  </si>
  <si>
    <t>Smiling Monkey Forest Tree</t>
  </si>
  <si>
    <t>Evergreen broadleaf shrub, large</t>
  </si>
  <si>
    <t>Millet's Adinandra</t>
  </si>
  <si>
    <t>Chinese sweet gum, Formosan gum</t>
  </si>
  <si>
    <t>oil-seed camellia or tea oil camellia</t>
  </si>
  <si>
    <t>Faber's oak</t>
  </si>
  <si>
    <t>sea bilberry</t>
  </si>
  <si>
    <t>linden arrowwood, linden viburnum</t>
  </si>
  <si>
    <t xml:space="preserve"> Indian hawthorn, India hawthorn, Hong Kong hawthorn</t>
  </si>
  <si>
    <t>Box elder, boxelder maple, ash-leaved maple, and maple ash</t>
  </si>
  <si>
    <t>silky cytisus, tagasaste, tree lucerne, tree-lucerne</t>
  </si>
  <si>
    <t>Evergreen broadleaf shrub, legume</t>
  </si>
  <si>
    <t>sea-buckthorn</t>
  </si>
  <si>
    <t>Deciduous broadleaf shrub, thorny, introduced</t>
  </si>
  <si>
    <t>black box</t>
  </si>
  <si>
    <t>Cade, cade juniper, prickly juniper, prickly cedar, or sharp cedar</t>
  </si>
  <si>
    <t>lentisk, mastic</t>
  </si>
  <si>
    <t>narrow-leaved mock privet</t>
  </si>
  <si>
    <t>downy oak, pubescent oak</t>
  </si>
  <si>
    <t>Turkey oak or Austrian oak</t>
  </si>
  <si>
    <t>Aleppo pine, Jerusalem's oren</t>
  </si>
  <si>
    <t xml:space="preserve"> feather grass, needle grass, and spear grass</t>
  </si>
  <si>
    <t>Gmelin's wormwood</t>
  </si>
  <si>
    <t>Chinese chaste tree, five-leaved chaste tree, horseshoe vitex</t>
  </si>
  <si>
    <t>Sophora</t>
  </si>
  <si>
    <t>Downy Spirea</t>
  </si>
  <si>
    <t>Deciduous broadleaf shrub, hardy</t>
  </si>
  <si>
    <t>Simon poplar</t>
  </si>
  <si>
    <t>??</t>
  </si>
  <si>
    <t>Chinese thuja, Oriental arborvitae, Chinese arborvitae, biota, oriental thuja</t>
  </si>
  <si>
    <t>black locust</t>
  </si>
  <si>
    <t>Chinese cork oak</t>
  </si>
  <si>
    <t>Asian hazel</t>
  </si>
  <si>
    <t>Chinese ash</t>
  </si>
  <si>
    <t>viburnum</t>
  </si>
  <si>
    <t>Ashe juniper, post cedar, mountain cedar, or blueberry juniper</t>
  </si>
  <si>
    <t>giant cane, carrizo, arundo, Spanish cane, Colorado river reed, wild cane, and giant reed</t>
  </si>
  <si>
    <t>European hop-hornbeam</t>
  </si>
  <si>
    <t>mahaleb cherry, St Lucie cherry</t>
  </si>
  <si>
    <t>Fig</t>
  </si>
  <si>
    <t>china doll, serpent tree, emerald tree</t>
  </si>
  <si>
    <t>Perennial forb, legume</t>
  </si>
  <si>
    <t>Bigtooth Maple, Big-toothed Maple, Uvalde Bigtooth Maple, Southwestern Bigtooth Maple, Canyon Maple, Sabinal Maple, Western Sugar Maple</t>
  </si>
  <si>
    <t>Gingko, maidenhair tree</t>
  </si>
  <si>
    <t>Ziricote</t>
  </si>
  <si>
    <t>Enterolobium cyclocarpum</t>
  </si>
  <si>
    <t>guanacaste, caro caro, monkey-ear tree, elephant-ear tree</t>
  </si>
  <si>
    <t>breadnut or Maya nut</t>
  </si>
  <si>
    <t>Evergreen broadleaf tree, large</t>
  </si>
  <si>
    <t>fig</t>
  </si>
  <si>
    <t>Jocote, red mombin, plum, purple mombin, hog plum</t>
  </si>
  <si>
    <t>Graber's Pyracantha</t>
  </si>
  <si>
    <t>Eskimo viburnum, Service Viburnum</t>
  </si>
  <si>
    <t>Dahurian buckthorn</t>
  </si>
  <si>
    <t>Florida fishpoison tree, Jamaican dogwood, or fishfuddle</t>
  </si>
  <si>
    <t>Cape Sable false thoroughwort, Cape Sable thoroughwort</t>
  </si>
  <si>
    <t>Deciduous broardleaf tree, legume</t>
  </si>
  <si>
    <t>wild tamarisk</t>
  </si>
  <si>
    <t>Evergreen broadleaf shrub, small leaf</t>
  </si>
  <si>
    <t>apple-ring acacia, white acacia, ana tree, winter thorn</t>
  </si>
  <si>
    <t>Fremont's cottonwood or the Alamo cottonwood</t>
  </si>
  <si>
    <t>Goodding's willow, or Goodding's black willow</t>
  </si>
  <si>
    <t>Brazilian peppertree, aroeira, rose pepper, broadleaved pepper tree, Christmasberry tree, Florida holly</t>
  </si>
  <si>
    <t>Evergreen broadleaf tree, small</t>
  </si>
  <si>
    <t>Persian walnut, English walnut, Carpathian walnut, Madeira walnut</t>
  </si>
  <si>
    <t>grey mangrove, white mangrove</t>
  </si>
  <si>
    <t>Evergreen broadleaf tree, small leaf</t>
  </si>
  <si>
    <t>broad-leaved paperbark, paper bark tea tree, punk tree or niaouli</t>
  </si>
  <si>
    <t>a sagebrush</t>
  </si>
  <si>
    <t>Perennial grass, rhizomatous</t>
  </si>
  <si>
    <t>a sedge</t>
  </si>
  <si>
    <t>Abies fargesii-faxoniana</t>
  </si>
  <si>
    <t>Farges' fir</t>
  </si>
  <si>
    <t>Himalayan birch, bhojpatra</t>
  </si>
  <si>
    <t>Perennial grass, tall, bamboo</t>
  </si>
  <si>
    <t>an east Asian bamboo</t>
  </si>
  <si>
    <t>Chinese willow</t>
  </si>
  <si>
    <t>black spruce</t>
  </si>
  <si>
    <t>bog bilberry, bog blueberry,[2] northern bilberry or western blueberry</t>
  </si>
  <si>
    <t>holly-leaved banksia</t>
  </si>
  <si>
    <t>candlestick banksia, slender banksia or biara</t>
  </si>
  <si>
    <t>yellow buttercups</t>
  </si>
  <si>
    <t>Littleleaf Peashrub</t>
  </si>
  <si>
    <t>Medicago sativa</t>
  </si>
  <si>
    <t>alfafa, lucerne</t>
  </si>
  <si>
    <t>Evergreen broadleaf liana</t>
  </si>
  <si>
    <t>Perennial desert shrub, small, legume, thorn</t>
  </si>
  <si>
    <t>Perennial desert shrub, small, halophyte</t>
  </si>
  <si>
    <t>Perennial desert shrub, small leaf, succulent</t>
  </si>
  <si>
    <t>Perennial desert shrub, evergreen, tiny leaf</t>
  </si>
  <si>
    <t>Perennial desert shrub, deciduous</t>
  </si>
  <si>
    <t>Annual forb</t>
  </si>
  <si>
    <t xml:space="preserve">Perennial desert shrub, succulent </t>
  </si>
  <si>
    <t>Perennial desert shrub, some legume</t>
  </si>
  <si>
    <t>Perennial desert shrub, woody</t>
  </si>
  <si>
    <t>Perennial desert shrub, woody, deep rooted</t>
  </si>
  <si>
    <t>Perennial desert shrub, deciduous, legume</t>
  </si>
  <si>
    <t>Perennial desert shrub, evergreen, small leaf</t>
  </si>
  <si>
    <t>Perennial desert shrub, thorn</t>
  </si>
  <si>
    <t>Perennial forb, meadow, shrub</t>
  </si>
  <si>
    <t>Perennial desert shrub, deciduous, small</t>
  </si>
  <si>
    <t>Perennial desert shrub, legume</t>
  </si>
  <si>
    <t>Perennial grass, giant, cane</t>
  </si>
  <si>
    <t>Deciduous broadleaf shrub, thorn, introduced</t>
  </si>
  <si>
    <t>Deciduous broadleaf liana</t>
  </si>
  <si>
    <t>Annua or Perennial forb, shrub</t>
  </si>
  <si>
    <t>Perennial forb, shrub</t>
  </si>
  <si>
    <t>Evergreen broadleaf tree, mangrove, tall</t>
  </si>
  <si>
    <t>Perennial desert shrub, smll, deciduous, native</t>
  </si>
  <si>
    <t xml:space="preserve">Perennial forb </t>
  </si>
  <si>
    <t>Perennial desert shrub, legume, deciduous</t>
  </si>
  <si>
    <t>Perennial desert shrub, evergreen</t>
  </si>
  <si>
    <t xml:space="preserve">Deciduous broadleaf shrub </t>
  </si>
  <si>
    <t>Caragana microphylla</t>
  </si>
  <si>
    <t>Geographic Location</t>
  </si>
  <si>
    <t>Geologic Setting</t>
  </si>
  <si>
    <t>Topographic Position</t>
  </si>
  <si>
    <t>Elevation (m)</t>
  </si>
  <si>
    <t>Koppen-Geiger Water-Stress Class</t>
  </si>
  <si>
    <t>well-drained karst hill</t>
  </si>
  <si>
    <t>coarse, low WHC</t>
  </si>
  <si>
    <t>laterite (clay rich)</t>
  </si>
  <si>
    <t>well-drained hill</t>
  </si>
  <si>
    <t>200m from river, WT within root reach</t>
  </si>
  <si>
    <t>800m from river, WT within root reach</t>
  </si>
  <si>
    <t>river bank stretches on alluvial fan deposit</t>
  </si>
  <si>
    <t>sandy-loam with clay</t>
  </si>
  <si>
    <t>Quaternary eolian silt</t>
  </si>
  <si>
    <t>caly loam</t>
  </si>
  <si>
    <t>coasal plain with WT accessible</t>
  </si>
  <si>
    <t>10cm sandy clay over heavy clay</t>
  </si>
  <si>
    <t>deep cracking clay</t>
  </si>
  <si>
    <t>WT too deep according to author</t>
  </si>
  <si>
    <t>saline soil indicate discharge zones</t>
  </si>
  <si>
    <t>finer grained?</t>
  </si>
  <si>
    <t xml:space="preserve">valley-site, southern edge of Gurbantonggut Desert, Xinjiang prov, CN, </t>
  </si>
  <si>
    <t xml:space="preserve">crest-site, uthern edge of Gurbantonggut Desert, Xinjiang prov, CN, </t>
  </si>
  <si>
    <t>inland sand dunes</t>
  </si>
  <si>
    <t>1m sand on bedrock</t>
  </si>
  <si>
    <t>~400m from river course, WT accessible</t>
  </si>
  <si>
    <t>9m sand over clay</t>
  </si>
  <si>
    <t>deep Bassendean sand on coastal plain</t>
  </si>
  <si>
    <t>deep sand on gravel, coastal plain</t>
  </si>
  <si>
    <t>near headwater, well drained</t>
  </si>
  <si>
    <t>Arid inter-mountain valley in Utah, near headwater, far above valley oases</t>
  </si>
  <si>
    <t>coastal plain sediments</t>
  </si>
  <si>
    <t>dune ridge</t>
  </si>
  <si>
    <t>dune valley near saline Lake Pollard</t>
  </si>
  <si>
    <t>coarse over bedrock at 0.7m</t>
  </si>
  <si>
    <t>on slopes with bedrock at 0.7m</t>
  </si>
  <si>
    <t>deep loose fine sand</t>
  </si>
  <si>
    <t>Sandhills, Quaternary eolian sand deposit</t>
  </si>
  <si>
    <t>well-drained dunes</t>
  </si>
  <si>
    <t>coarse desert soil</t>
  </si>
  <si>
    <t>5m?</t>
  </si>
  <si>
    <t>near a dry channel, 5m above pond</t>
  </si>
  <si>
    <t>coastal plain; well-drained, acid,  sands, very low nutrient and organic matter content</t>
  </si>
  <si>
    <t>close to wetland</t>
  </si>
  <si>
    <t>clay but hi-K soil on fractured rock</t>
  </si>
  <si>
    <t>coastalplain limestone marl with a shallow layer (&lt;30 cm) of peat on surface of tree islands</t>
  </si>
  <si>
    <t>1m marl (limey mud, w/ clay) on karst</t>
  </si>
  <si>
    <t>well-drained loam, clay then fine sand</t>
  </si>
  <si>
    <t>loam, sandy loam, silty loam soils</t>
  </si>
  <si>
    <t>deep inter-mountain, desert basin deposit</t>
  </si>
  <si>
    <t>40-55cm clay loam soils on volcanic tuff</t>
  </si>
  <si>
    <t>on plateau</t>
  </si>
  <si>
    <t>steep slope 15m above valley</t>
  </si>
  <si>
    <t>35cm sandy loam on bedrock</t>
  </si>
  <si>
    <t>Edge of Colorado Plteau; desert foothill deposit</t>
  </si>
  <si>
    <t>Edge of Colorado Plateau; S-facing slope</t>
  </si>
  <si>
    <t>Edge of Colorado Plateau; W-facing slope, near ridge</t>
  </si>
  <si>
    <t>Edge of Colorado Plateau; W-facing mid slope, base of a ski resort</t>
  </si>
  <si>
    <t>Edge of Colorado Plateau; N-facing slope, bnear summit</t>
  </si>
  <si>
    <t>valley alluvium deposit</t>
  </si>
  <si>
    <t>sandy/sandy loam</t>
  </si>
  <si>
    <t>silts and clay</t>
  </si>
  <si>
    <t>high Namibia desert plain</t>
  </si>
  <si>
    <t>sand/gravel</t>
  </si>
  <si>
    <t>WT 3-5m accessible</t>
  </si>
  <si>
    <t>Zunzunegui et al. 2017</t>
  </si>
  <si>
    <t>Zhu-Yajuan et al. 2016</t>
  </si>
  <si>
    <t>Argania spinosa</t>
  </si>
  <si>
    <t>Evergreen broadleaf tree, small, small-leaf</t>
  </si>
  <si>
    <t>Argan, endemic</t>
  </si>
  <si>
    <t>coastal dune</t>
  </si>
  <si>
    <t>dry river terrace</t>
  </si>
  <si>
    <t>terrace of broad alluvial valley</t>
  </si>
  <si>
    <t>0.8m coarse soil on silty-limestone</t>
  </si>
  <si>
    <t>0.5m coarse soil on limestone</t>
  </si>
  <si>
    <t>iron-rich red soil (clay?)</t>
  </si>
  <si>
    <t>~70m from a river channel</t>
  </si>
  <si>
    <t>sandy-skeletal</t>
  </si>
  <si>
    <t>deep sand on coastal plain</t>
  </si>
  <si>
    <t>desert lake basin (Hongjian Lake)</t>
  </si>
  <si>
    <t>Liu-W et al. 2010</t>
  </si>
  <si>
    <t>tropical mountains SW China, yellow sand from purple sandstone</t>
  </si>
  <si>
    <t>sand over fractured sandstone</t>
  </si>
  <si>
    <t>Liu-W et al. 2014</t>
  </si>
  <si>
    <t>0.4m skeletal soil on limestone</t>
  </si>
  <si>
    <t>tropical, karst mountains of SW China</t>
  </si>
  <si>
    <t>desert floodplain deposit</t>
  </si>
  <si>
    <t>thick sand and thin clay beds alternating</t>
  </si>
  <si>
    <t>Liu-Z et al. 2017</t>
  </si>
  <si>
    <t>well drained hills</t>
  </si>
  <si>
    <t>Liu-R et al. 2018</t>
  </si>
  <si>
    <t>Liu-Z et al. 2018</t>
  </si>
  <si>
    <t>Liu-J et al. 2019</t>
  </si>
  <si>
    <t>karst plateau</t>
  </si>
  <si>
    <t>loamy fine sand, deep</t>
  </si>
  <si>
    <t>floodplain of lower Rio Grande</t>
  </si>
  <si>
    <t xml:space="preserve">thin or no soil on limestone </t>
  </si>
  <si>
    <t>Clay soil in cave below site sampled; assumed to represent deep soil water; rain water used as shallow soil water</t>
  </si>
  <si>
    <t>well-drained kast hill</t>
  </si>
  <si>
    <t>Flint Hills of E Kansas; thin soil over chert-bearing shales and limestones; lowland soil can be 2m deep</t>
  </si>
  <si>
    <t>upland</t>
  </si>
  <si>
    <t>thin soil on shale/ limestone upland, silty clay lowland (2m thick)</t>
  </si>
  <si>
    <t>coarse desert gypsum soil</t>
  </si>
  <si>
    <t>coarse alpine cold desert soil</t>
  </si>
  <si>
    <t>mountain valley</t>
  </si>
  <si>
    <t xml:space="preserve">mountain slope </t>
  </si>
  <si>
    <t>sandy-gravely floodplain alluvium</t>
  </si>
  <si>
    <t>thin alpine soil on bedrock</t>
  </si>
  <si>
    <t>thin, skeletal, rocky, hi organic</t>
  </si>
  <si>
    <t>thin soil (0.4-0.6m) on karst limestone</t>
  </si>
  <si>
    <t>3 end members: 0-0.1m, 0.1-0.5m, subcutaneous zone (rock water, using springs)</t>
  </si>
  <si>
    <t>clay marl on limestone</t>
  </si>
  <si>
    <t>Desert floodplain, riparian, gravel plain on north side, and dunes on south side of river</t>
  </si>
  <si>
    <t>coarse sand/gravel</t>
  </si>
  <si>
    <t>coarse desert alluvium</t>
  </si>
  <si>
    <t>Soil Texture</t>
  </si>
  <si>
    <t>gravely on limestone with eolian</t>
  </si>
  <si>
    <t>swelling clay on deep sand</t>
  </si>
  <si>
    <t>low relief fluvial plain</t>
  </si>
  <si>
    <t>WT accessible</t>
  </si>
  <si>
    <t xml:space="preserve">sandy-loam on laterite at 0.5-1.5m </t>
  </si>
  <si>
    <t>dune bottom, WT shallow</t>
  </si>
  <si>
    <t>sandy coastal plain Tirrenian coast, Italy</t>
  </si>
  <si>
    <t>Authors did not apply mixing model; based on Fig 2, a simple 2-member (rain and GW) inference can be made based on the relative distance of xylem to these end members; WT not given (D smple taken at 12m depth), but estimated from Fig 1 from mean position of species, assuming WT at sea level;  it is curiuos that Deciduous use GW, not Evergreen; first 3 species may use sea water mixed with fresh gw, but GW use entered as 0 (above rain line)</t>
  </si>
  <si>
    <t>40cm skeletal soil on calcified hardpan</t>
  </si>
  <si>
    <t>coastal hills of eastern Spain</t>
  </si>
  <si>
    <t xml:space="preserve"> silty loam, 50-200m deep loess</t>
  </si>
  <si>
    <t>Loess Plateau, China</t>
  </si>
  <si>
    <t>same site as 2017, 2019a, but new species</t>
  </si>
  <si>
    <t>sandy (higher sand content)</t>
  </si>
  <si>
    <t>finer (lower sand content)</t>
  </si>
  <si>
    <t>Wang-J et al. 2017</t>
  </si>
  <si>
    <t>Wang-J et al. 2019a</t>
  </si>
  <si>
    <t>Wang-J et al. 2019b</t>
  </si>
  <si>
    <t>Wang-P et al. 2019</t>
  </si>
  <si>
    <t>sand, thick, loose and coarse</t>
  </si>
  <si>
    <t>desert alluvial plain</t>
  </si>
  <si>
    <t>Wei-Y et al. 2012</t>
  </si>
  <si>
    <t>Wei-L et al. 2013</t>
  </si>
  <si>
    <t>hills S of Great Salt Lake, intermountain valley</t>
  </si>
  <si>
    <t>valley slope behind Wasatch Front</t>
  </si>
  <si>
    <t>sandstone mesa in S Utah</t>
  </si>
  <si>
    <t>southern rim of Grand Canyon</t>
  </si>
  <si>
    <t>intermountain slopes of AZ</t>
  </si>
  <si>
    <t>Wu-Y et al. 2014</t>
  </si>
  <si>
    <t>Wu-H et al. 2016a</t>
  </si>
  <si>
    <t>Gurbantunggut Desert eolian/fluvial deposit</t>
  </si>
  <si>
    <t>sand, well-drained</t>
  </si>
  <si>
    <t>red soil on sandstone /mudstone</t>
  </si>
  <si>
    <t>Masson's pine, Chinese red pine, horsetail pine/slash pine/Chinese fir</t>
  </si>
  <si>
    <t>mid slope, ~10m above nearest reservoir</t>
  </si>
  <si>
    <t>40m thick eolian sand dune field</t>
  </si>
  <si>
    <t>WT accesible</t>
  </si>
  <si>
    <t>on poorly drained permafrost</t>
  </si>
  <si>
    <t>organic soil, thaw to 40-60cm</t>
  </si>
  <si>
    <t>organic soil, thaw to 34-55cm</t>
  </si>
  <si>
    <t>coarse sand</t>
  </si>
  <si>
    <t>Below the Darling Scarp, a topo high ridge to the east; which likely contribute to local GW; a nice case showing topo and WT gradient</t>
  </si>
  <si>
    <t>Zhang-Cicheng et al. 2017</t>
  </si>
  <si>
    <t>coarse sandy loam</t>
  </si>
  <si>
    <t xml:space="preserve">Zhou-H et al. 2013 </t>
  </si>
  <si>
    <t>desert oasis at (northern) foothill of Tian Shan Mountains</t>
  </si>
  <si>
    <t>alkaline desert soils, cracking clay</t>
  </si>
  <si>
    <t xml:space="preserve">Zhou-H et al. 2017 </t>
  </si>
  <si>
    <t>Zhou-H et al. 2018</t>
  </si>
  <si>
    <t>foothill oases, GW access</t>
  </si>
  <si>
    <t>desert oasis at foothill of Quilian Mt</t>
  </si>
  <si>
    <t>desert oasis, dunes, fixed and mobile</t>
  </si>
  <si>
    <t>inter-dune sandy loam</t>
  </si>
  <si>
    <t xml:space="preserve">high inter-mountain valley oasis </t>
  </si>
  <si>
    <t>Duan et al. 2008</t>
  </si>
  <si>
    <t>11 water-stress types</t>
  </si>
  <si>
    <t>Longche karst valley, near Chongqing, Sichuen Prov. CN</t>
  </si>
  <si>
    <t>Riverside-site1, Ejina Oasis, Inner Mongolia,CN</t>
  </si>
  <si>
    <t>Riverside-site2, Ejina Oasis, Inner Mongolia,CN</t>
  </si>
  <si>
    <t>alluvial valley</t>
  </si>
  <si>
    <t>well-drained loess</t>
  </si>
  <si>
    <t>karst slope</t>
  </si>
  <si>
    <t>near stream</t>
  </si>
  <si>
    <t>intermountain hills</t>
  </si>
  <si>
    <t>valley slope</t>
  </si>
  <si>
    <t>mesa</t>
  </si>
  <si>
    <t>canyon rim</t>
  </si>
  <si>
    <t>LBA km-67 site, Tapajos Nat For, Santarem, Para, Brazil</t>
  </si>
  <si>
    <t>on well drained plateau</t>
  </si>
  <si>
    <t>tropical clay</t>
  </si>
  <si>
    <t>Brum et al. 2018</t>
  </si>
  <si>
    <t>30-60 15km away</t>
  </si>
  <si>
    <t>Manilkara elata</t>
  </si>
  <si>
    <t>Erisma uncinatum</t>
  </si>
  <si>
    <t>Pseudopiptadenia  psilostachya</t>
  </si>
  <si>
    <t xml:space="preserve">Mezilaurus itauba </t>
  </si>
  <si>
    <t xml:space="preserve">Tachigali chrysophylla </t>
  </si>
  <si>
    <t xml:space="preserve">Chamaecrista xinguensis </t>
  </si>
  <si>
    <t xml:space="preserve">Protium apiculatum </t>
  </si>
  <si>
    <t xml:space="preserve">Coussarea albescens </t>
  </si>
  <si>
    <t>Miconia sp.</t>
  </si>
  <si>
    <t>Amphirrhox longifolia</t>
  </si>
  <si>
    <t>Rinorea pubiflora</t>
  </si>
  <si>
    <t>Evergreen broadleaf tree, understory</t>
  </si>
  <si>
    <t>Evergreen broadleaf tree, canopy</t>
  </si>
  <si>
    <t>Evergreen broadleaf tree, subcanopy</t>
  </si>
  <si>
    <t>Jobbagy et al. 2011</t>
  </si>
  <si>
    <t>Prosopis flexuosa</t>
  </si>
  <si>
    <t>algarrobo</t>
  </si>
  <si>
    <t>low interdune</t>
  </si>
  <si>
    <t>High, Site-C, Central Monte desert, Argentina</t>
  </si>
  <si>
    <t>Larrea divaricata</t>
  </si>
  <si>
    <t>Panicum urvilleanum</t>
  </si>
  <si>
    <t>Prosopis alpataco</t>
  </si>
  <si>
    <t>Capparis atamisquea</t>
  </si>
  <si>
    <t>chaparral</t>
  </si>
  <si>
    <t>Deciduous broadleaf shrub, legume</t>
  </si>
  <si>
    <t>Semi-deciduous broadleaf tree, legume</t>
  </si>
  <si>
    <t>mesquite</t>
  </si>
  <si>
    <t>desert panicgrass, silky panicgras</t>
  </si>
  <si>
    <t>Perennial grass, stolons</t>
  </si>
  <si>
    <t>Zhou-H et al. 2015</t>
  </si>
  <si>
    <t>sline-alkaline</t>
  </si>
  <si>
    <t>Ewe &amp; Sternberg 2002</t>
  </si>
  <si>
    <t>Myrica cerifera</t>
  </si>
  <si>
    <t>Baccharis halimifolia</t>
  </si>
  <si>
    <t>Randia aculeata</t>
  </si>
  <si>
    <t>Hole-in-Donut site (disturbed), Evergrades Nat Park, Floria, US</t>
  </si>
  <si>
    <t>part of Miami Rock Ridge, limestone outcrop extending from the coast of east Florida into the Florida Everglades; disturbed site is abandoned farm field, now covered by dense ivnasive Schinus; undistrubed site is natie rock pineland</t>
  </si>
  <si>
    <t>thin org soil, plowed</t>
  </si>
  <si>
    <t>Org soil holes /fractures</t>
  </si>
  <si>
    <t>rocky wetland</t>
  </si>
  <si>
    <t>southern wax myrtle, southern bayberry, candleberry, bayberry tree, and tallow shru</t>
  </si>
  <si>
    <t>eastern baccharis, groundsel bush, sea myrtle, and saltbush</t>
  </si>
  <si>
    <t>Rapanea punctata (Myrsine cubana)</t>
  </si>
  <si>
    <t>myrsine, colicwood</t>
  </si>
  <si>
    <t>white indigoberry or white indigo berry</t>
  </si>
  <si>
    <t>0.12 (wet) - 1.54 (dry)</t>
  </si>
  <si>
    <t>On GE, disturbed site has higher elevation, which may be related to its less use of GW (WT deeper)</t>
  </si>
  <si>
    <t>Long-Pine-Key site (undisturbed), Evergrades N. Pk, FL, US</t>
  </si>
  <si>
    <t>Zhao-L et al. 2019</t>
  </si>
  <si>
    <t>Zhao-P et al. 2018</t>
  </si>
  <si>
    <t>Yanting Ct, SiChuan Prov. CN</t>
  </si>
  <si>
    <t>shallow perched WT</t>
  </si>
  <si>
    <t>Sohel 2019</t>
  </si>
  <si>
    <t>70m above lake, well-drained</t>
  </si>
  <si>
    <t>Danbulla State Forest, Queensland, NE Australia</t>
  </si>
  <si>
    <t>sandy-clay loam</t>
  </si>
  <si>
    <t>Atherton Tableland, basalt from Pliocene to Holocene lava flows; upland setting, ~370m from lake, 70m above lake level</t>
  </si>
  <si>
    <t>Agathis robusta</t>
  </si>
  <si>
    <t>Alangium villosum</t>
  </si>
  <si>
    <t>Aleurites moluccana</t>
  </si>
  <si>
    <t>Alloxylon wickhamii</t>
  </si>
  <si>
    <t>Anthocarapa nitidula</t>
  </si>
  <si>
    <t>Aphananthe philippinensis</t>
  </si>
  <si>
    <t>Argyrodendron peralatum</t>
  </si>
  <si>
    <t>Argyrodendron trifoliolatum</t>
  </si>
  <si>
    <t>Arytera divaricata</t>
  </si>
  <si>
    <t>Castanospermum australe</t>
  </si>
  <si>
    <t>Castanospora alphandii</t>
  </si>
  <si>
    <t>Celtis paniculata</t>
  </si>
  <si>
    <t>Cryptocarya triplinervis</t>
  </si>
  <si>
    <t>Daphnandra repandula</t>
  </si>
  <si>
    <t>Dendrocnide photinophylla</t>
  </si>
  <si>
    <t>Diospyros hebecarpa</t>
  </si>
  <si>
    <t>Diploglottis diphyllostegia</t>
  </si>
  <si>
    <t>Doryphora aromatica</t>
  </si>
  <si>
    <t>Dysoxylum oppositifolium</t>
  </si>
  <si>
    <t>Endiandra longipedicellata</t>
  </si>
  <si>
    <t>Ficus spp.</t>
  </si>
  <si>
    <t>Ficus hispida</t>
  </si>
  <si>
    <t>Ficus leptoclada</t>
  </si>
  <si>
    <t>Flindersia schottiana</t>
  </si>
  <si>
    <t>Glochidion ferdinandi</t>
  </si>
  <si>
    <t>Gmelina fasciculiflora</t>
  </si>
  <si>
    <t>Homalium circumpinnatum</t>
  </si>
  <si>
    <t>Mallotus philippensis</t>
  </si>
  <si>
    <t>Mallotus polyadenos</t>
  </si>
  <si>
    <t>Memecylon pauciflorum</t>
  </si>
  <si>
    <t>Mischocarpus pyriformis</t>
  </si>
  <si>
    <t>Myristica insipida</t>
  </si>
  <si>
    <t>Phaleria clerodendron</t>
  </si>
  <si>
    <t>Polyscias elegans</t>
  </si>
  <si>
    <t>Pouteria xerocarpa</t>
  </si>
  <si>
    <t>Pseudoweinmannia lachnocarpa</t>
  </si>
  <si>
    <t>Stenocarpus sinuatus</t>
  </si>
  <si>
    <t>Streblus brunonianus</t>
  </si>
  <si>
    <t>Syzygium claviflorum</t>
  </si>
  <si>
    <t>Terminalia sericocarpa</t>
  </si>
  <si>
    <t>Toona ciliata</t>
  </si>
  <si>
    <t>Zanthoxylum ovalifolium</t>
  </si>
  <si>
    <t>Agathis atropurpurea</t>
  </si>
  <si>
    <t>black kauri or blue kauri (conifer)</t>
  </si>
  <si>
    <t>Incensewood; Jimmy Jimmy; Incense Cedar; Bog Onion</t>
  </si>
  <si>
    <t>Wild Holly; Rough Leaved Hickory; Rough Leaved Elm; Greyhandle Wood; Grey Handlewood; Elm; Axehandle Wood; Asbestos Tree; Native Elm</t>
  </si>
  <si>
    <t>Red Crowsfoot; Oak, Red Tulip; Red Tulip Oak; Red Crowsfoot Elm</t>
  </si>
  <si>
    <t>Rose Tamarind; Tamarind, Rose; Gap Axe; Coogera; Coogara</t>
  </si>
  <si>
    <t>Moreton Bay chestnut or blackbean</t>
  </si>
  <si>
    <t>Brown Tamarind; Native Chestnut</t>
  </si>
  <si>
    <t>native celtis, silky celtis, native hackberry, or investigator tree</t>
  </si>
  <si>
    <t>three veined laurel, three veined cryptocarya, brown laurel</t>
  </si>
  <si>
    <t>northern sassafras, scentless sassafras, yellow sassafras</t>
  </si>
  <si>
    <t>shining-leaved stinging tree, fibrewood, small-leaved nettle, mulberry-leaved stinging tree, and gympie</t>
  </si>
  <si>
    <t>Scrub Ebony; Ebony, Scrub; Tulican</t>
  </si>
  <si>
    <t>Wild Tamarind; northern Tamarind</t>
  </si>
  <si>
    <t>Net Sassafras, northern sassafras</t>
  </si>
  <si>
    <t>Pink Mahogany</t>
  </si>
  <si>
    <t>Dysoxylum schiffneri (Dysoxylum parasiticum)</t>
  </si>
  <si>
    <t>yellow Mahogany</t>
  </si>
  <si>
    <t>Elaeocarpus grandis (Elaeocarpus angustifolius)</t>
  </si>
  <si>
    <t>blue marble tree, blue fig or blue quandong</t>
  </si>
  <si>
    <t>Buff Walnut</t>
  </si>
  <si>
    <t>Hairy Fig</t>
  </si>
  <si>
    <t>Atherton Fig; Figwood</t>
  </si>
  <si>
    <t>Mountain Ash; Stavewood; Southern Silver Ash; Wyageri; Silver Ash; Northern Silver Ash; Floppy Leaf Ash</t>
  </si>
  <si>
    <t>Water Gum, Cheese Tree, Pencil Cedar, Buttonwood, Rain Tree, Jow-wa</t>
  </si>
  <si>
    <t>Grey Teak; North Queensland White Beech; Northern White Beech; White Beech</t>
  </si>
  <si>
    <t>Shuttlecock Plant; Brown Boxwood</t>
  </si>
  <si>
    <t>Queensland kauri pine, smooth-barked kauri (conifer)</t>
  </si>
  <si>
    <t>muskwood, black muskheart, brown muskheart, canary muskheart</t>
  </si>
  <si>
    <t>candlenut, candleberry, Indian walnut, kemiri, varnish tree, nuez de la India, buah keras, kukui nut tree, Kekuna tree</t>
  </si>
  <si>
    <t>ink Silky oak; Satin Silky oak; Satin Oak; Tree Waratah</t>
  </si>
  <si>
    <t>Brown Booyong; Brown Crowsfoot; Brown Crowsfoot Elm</t>
  </si>
  <si>
    <t>kamala tree, red kamala, kumkum tree</t>
  </si>
  <si>
    <t>Kamala</t>
  </si>
  <si>
    <t>Memecylon</t>
  </si>
  <si>
    <t>pear fruited tamarind</t>
  </si>
  <si>
    <t>Australian Nutmeg; Nutmeg; Native Nutmeg; Queensland Nutmeg</t>
  </si>
  <si>
    <t>Scented Phaleria; Scented Daphne; Rosy Apple</t>
  </si>
  <si>
    <t>Silver Basswood; Black Pencil Cedar; Celerywood; Mowbulan Whitewood</t>
  </si>
  <si>
    <t>Pouteria obovoidea (Planchonella myrsinodendron)</t>
  </si>
  <si>
    <t>Yellow Boxwood; Northern Yellow Boxwood; Yellow Teak; Ash, Black</t>
  </si>
  <si>
    <t>Northern Coondoo; Coondoo; Blush Coondoo</t>
  </si>
  <si>
    <t>Scrub Rosewood; Mararie; Marara; Red Carabeen; Red Carrobean; Rose Marara</t>
  </si>
  <si>
    <t>firewheel tree, White Beefwood, Queensland Firewheel Tree, Tulip Flower, White Oak and White Silky Oak</t>
  </si>
  <si>
    <t>whalebone tree, white handlewood, axe-handle wood, grey handlewood and prickly fig</t>
  </si>
  <si>
    <t>Grey Satinash; Trumpet Satinash; Watergum</t>
  </si>
  <si>
    <t>Bandicoot; Sovereignwood; Damson Plum; Damson</t>
  </si>
  <si>
    <t>red cedar, toon or toona, Australian red cedar</t>
  </si>
  <si>
    <t>Thorny Yellowwood; Oval-leaf Yellow Wood; Little Yellowwood</t>
  </si>
  <si>
    <t>&gt;331 speices in &gt;228 genera</t>
  </si>
  <si>
    <t>Dubbert et al. 2019</t>
  </si>
  <si>
    <t>Cistus
ladanifer</t>
  </si>
  <si>
    <t>Cork oak</t>
  </si>
  <si>
    <t>gum rockrose, labdanum, commonum cistus, brown-eyed rockrose</t>
  </si>
  <si>
    <t>forest near valley</t>
  </si>
  <si>
    <t>near Vila Vicosa, south-central Portugal</t>
  </si>
  <si>
    <t>coarse 0.4-0.8m on schist</t>
  </si>
  <si>
    <t>daily P, PPFD, T,Rh; soil moisture at 10, 20, 30, 40, 60cm; sap flux</t>
  </si>
  <si>
    <t>The rooting system of both observed species extends to all measured water sources, including water deeper than 1 m. Notably, groundwater (annual mean water table depth of 3 m) cannot be isotopically distinguished from deep soil water (&gt; 1 m).</t>
  </si>
  <si>
    <t>lat-lon given on hill with buildings, moved to nerest woodland; dry months May-Aug; seasonal mean and error in separate excel sheet; likely Source-4 being near valley</t>
  </si>
  <si>
    <t>understory near valley</t>
  </si>
  <si>
    <t>schist bedrock, rolling hills</t>
  </si>
  <si>
    <t>mean 565mm/yr, but 488 this year; dry season May-Aug; a Jun event did not infiltrate to 40cm</t>
  </si>
  <si>
    <t>Geibler et al. 2019</t>
  </si>
  <si>
    <t>blackthorn</t>
  </si>
  <si>
    <t>250mm/yr, mostly in hot summer Nov-Apr</t>
  </si>
  <si>
    <t>red sand calcrete under</t>
  </si>
  <si>
    <t>site in only farm (Ebenhaezer) 180km SE Windhoek, 500m from irrigation well</t>
  </si>
  <si>
    <t>in dry river valley with salt crusts</t>
  </si>
  <si>
    <t>P, soil moisture at 5 depths</t>
  </si>
  <si>
    <t>15 individual bushes, diameter=35 to 952cm, heght=21 to 451cm</t>
  </si>
  <si>
    <t>Acacia mellifera (Senegalia mellifera)</t>
  </si>
  <si>
    <t>Perennial desert shrub/small tree, evergreen, small leaf, legume</t>
  </si>
  <si>
    <t>Kalahari savnna, Namibia</t>
  </si>
  <si>
    <t>Spring precipitation was aggregated with SW10 in both sites (because their isotopic composition was similar). The summer mixing model ran with the four sources sampled (SW10, SW30, SW50 and Groundwater), because it did not rain in the 2 weeks prior to sampling.</t>
  </si>
  <si>
    <t>Evergreen needleleaf shrub (xerophytic shrub)</t>
  </si>
  <si>
    <t>Evergreen broadleaf shrub; Deciduous broadleaf shrub (Hygrophytic shrub)</t>
  </si>
  <si>
    <t>P = 755 mm/yr, mostly Oct-Jun</t>
  </si>
  <si>
    <t>P = 566 mm/yr, mostly Sept-Apr</t>
  </si>
  <si>
    <t>Annual Precip and Seasonality</t>
  </si>
  <si>
    <t>P = 2753 mm/yr, dry season Apr-Sep</t>
  </si>
  <si>
    <t>shrubs 5cm DBH, trees 6-25cm DBH; at least 2 samples per species per plot</t>
  </si>
  <si>
    <t>P = &gt;1800 mm/yr; evenly distributed</t>
  </si>
  <si>
    <t>Isotope Sampling Frequency / Timing / Season</t>
  </si>
  <si>
    <t>saplings 1.5-2m high, 6 individuals at each site for each species</t>
  </si>
  <si>
    <t>Plant Age, Size, Density, No. Sampled</t>
  </si>
  <si>
    <t>plant samples in early (May 29-30, 2012) and end (Oct 3-4, 2012) of growing season (May-Sept); soil samples each month</t>
  </si>
  <si>
    <t>Because there were no significant differences in the water source compositions between May and October, all individual sources were combined;</t>
  </si>
  <si>
    <t>on south-facing slope, near ridge</t>
  </si>
  <si>
    <t>78 (site-A) and 68 (site-B) individuals sampled; number plants per species: 31 (A) and 12 (B) of C. album, 24 of ens, 23 of P. pinaster, 33 of E. scoparia, 23 of P. pinea</t>
  </si>
  <si>
    <t>2 sampling periods: (1) late spring (wet), end of April–early May 2013, and (2) in summer, early September 2013 (dry)</t>
  </si>
  <si>
    <t>2 sampling periods: (1) May 25-30 (end of wet season) and Nov 20-25 (beginning of wet season)</t>
  </si>
  <si>
    <t>Wu-W et al. 2020</t>
  </si>
  <si>
    <t>Malus pumila</t>
  </si>
  <si>
    <t>Paradise apple, common apple</t>
  </si>
  <si>
    <t>15yr old, 3.1m high, 539 per (100m)^2</t>
  </si>
  <si>
    <t>17yr old, 39.6m high, 2500 per (100m)^2</t>
  </si>
  <si>
    <t>Additional Measurements</t>
  </si>
  <si>
    <t>monthly soil water profile to 16m; seasonal variation in top 2m only (Fig 4); root length depsity to 16m (apple) and 25m (locust)</t>
  </si>
  <si>
    <t>monthly sampling May-Oct (growing season) 2018</t>
  </si>
  <si>
    <t>Mediterranean climate of Portugal and Spain, little summer rain; Spring wet-season: authors state that top 0.1m soil isotopically the same as P (but differ from deeper layers and groundwater); Source-1 = uptake from top 0.1m; Summer dry-season: no rain occurred in 2 weeks before sampling; Source-1 = 0</t>
  </si>
  <si>
    <t>Eastern Brazil, small P events in dry season (Apr-Sep); authors state that top 0.1m soil isotopically the same as P (but differ from 0.3m, 0.5m depth and groundwater); Source-1 = uptake from top 0.1m for both sampling periods: wet sampling period in May (following wet season), dry sampling period in Nov (following dry season)</t>
  </si>
  <si>
    <t>monthly P and T, water table depth, soil water content (but seasonal profile data not given to infer infiltration depth)</t>
  </si>
  <si>
    <t>water table depth, leaf carbon isotopes, reflectance indices</t>
  </si>
  <si>
    <t>No P measured; no soil moisture data to infer infiltration depth; so no source-1 vs. 2 can be inferred; GW (from wells in park) is distinct from other sources; so only GW use recorded</t>
  </si>
  <si>
    <t>Inference of Source-1 (recent P) vs. Source-2 (past P stored in vadose zone)</t>
  </si>
  <si>
    <t>soil moisture profile shows no change over the growing (wet) season below 2m depth, infering Source-1 as 0-2m depth</t>
  </si>
  <si>
    <t>Near Yan'an, centrl Loess Plateau, China</t>
  </si>
  <si>
    <r>
      <t>lat-lon funky (30</t>
    </r>
    <r>
      <rPr>
        <vertAlign val="superscript"/>
        <sz val="10"/>
        <color theme="1"/>
        <rFont val="Calibri"/>
        <family val="2"/>
        <scheme val="minor"/>
      </rPr>
      <t>o</t>
    </r>
    <r>
      <rPr>
        <sz val="10"/>
        <color theme="1"/>
        <rFont val="Calibri"/>
        <family val="2"/>
        <scheme val="minor"/>
      </rPr>
      <t>60'); moved to closest site with elevation=1200m toward Yan'an with forest cover</t>
    </r>
  </si>
  <si>
    <t>well-drined loess hills</t>
  </si>
  <si>
    <t>Loess hills and gullies</t>
  </si>
  <si>
    <t>silt (67%)</t>
  </si>
  <si>
    <t>P = 537 mm/yr, mostly in Jul-Sep</t>
  </si>
  <si>
    <t>50yr, 7m high, DBH 47cm, 166/ha</t>
  </si>
  <si>
    <t>15yr, 2-3m high, DBH 1.59cm, 9700/ha??</t>
  </si>
  <si>
    <t>Mediterranean climate of Portugal, dry season May-August; P, soil moisture profile and GW monitored daily, isotope samples taken monthly for a year; One P event in June did not reach 40cm depth; top 40cm taken as Source-1</t>
  </si>
  <si>
    <t>monthly from March 2015 to Feb 2016</t>
  </si>
  <si>
    <t>P and soil moisture monitored at 5 depths, tracking infiltration depth, above which uptake is assumed to be Source-1</t>
  </si>
  <si>
    <t>8 sample events from Nov 2016 - Jul 2017</t>
  </si>
  <si>
    <t>Source 3 vs. 4</t>
  </si>
  <si>
    <t>The growth period is usually characterized by low precipitation but high river discharge leading to shallow water table conditions; the aquifer is mainly recharged by water coming from a high altitude and groundwater is expected to have a distinctly different isotope signature from local rain supplying soil water; 1A). During the lowlevel winter period, the local subsurface flow coming from the central-east part of the area remains almost the only source of
water entering the alluvium.</t>
  </si>
  <si>
    <t>P = 587 mm/yr, lowest in Switzerland, summer being the wetter season</t>
  </si>
  <si>
    <t>15 high</t>
  </si>
  <si>
    <t>10m high</t>
  </si>
  <si>
    <t>30m high</t>
  </si>
  <si>
    <t>2m high</t>
  </si>
  <si>
    <t>7m high</t>
  </si>
  <si>
    <t>Due to frequent events and infiltration, and isotopic similarity of rain to soil water at all 4 depths, Source-1 and 2 cannot be distinguished. GW had distinct signature (5-6 permil diff, Table II), and authors state that it is sourced in the mountains, only GW use is certain and recorded.</t>
  </si>
  <si>
    <t>soil water content across season, showing soil water response to events at 60-80cm. Water content remained low at S2 and S3</t>
  </si>
  <si>
    <t>average fraction from 4 sampling dates thrugh the growing season (May to late Aug); std not given, but range is given. 1/2 range is used in lieu of std</t>
  </si>
  <si>
    <t>16 sampling dates from Apr to Oct, over the entire growing season, but only 4 representative sampling dates results are shown</t>
  </si>
  <si>
    <t>soil moisture profiles at multiple dates down to 4m</t>
  </si>
  <si>
    <t>Internal drainage basin, arid, no perennial streams</t>
  </si>
  <si>
    <t>P = 200 - 600 mm/yr, all in rainy season from Nov to Apr; PET = 3000 mm/yr</t>
  </si>
  <si>
    <t>well-drained on thick Kalahari sheet sand</t>
  </si>
  <si>
    <t>29 samples</t>
  </si>
  <si>
    <t>32 samples</t>
  </si>
  <si>
    <t>26 samples</t>
  </si>
  <si>
    <t>7 samples</t>
  </si>
  <si>
    <t>6 samples</t>
  </si>
  <si>
    <t>Isotope ratios in the upper 4m of the soil are heavily dependent on the character of the respective rainy season; Groundwater at this site is located deeper than 20m below ground and contains brackish water</t>
  </si>
  <si>
    <t>&gt; 20</t>
  </si>
  <si>
    <t>several field campaingns over 3 years 2013-2016, showing 4 soil profiles, but only 1 date is reported (Nov 2015, end of dry season, right before onset of rainy season)</t>
  </si>
  <si>
    <t>Compiler Notes</t>
  </si>
  <si>
    <t>no clear isotopic separation of deep soil water and GW</t>
  </si>
  <si>
    <r>
      <t>Lat-lon given is decimal (35</t>
    </r>
    <r>
      <rPr>
        <vertAlign val="superscript"/>
        <sz val="10"/>
        <color theme="1"/>
        <rFont val="Calibri"/>
        <family val="2"/>
        <scheme val="minor"/>
      </rPr>
      <t>o</t>
    </r>
    <r>
      <rPr>
        <sz val="10"/>
        <color theme="1"/>
        <rFont val="Calibri"/>
        <family val="2"/>
        <scheme val="minor"/>
      </rPr>
      <t>71'); 2 sampling periods combined as "growing season"; no infiltrtion depth info so only GW use (sample from well) is recorded; only range given, so mid point and 1/2 range entered here in lieu of mean and std</t>
    </r>
  </si>
  <si>
    <t>median and 25% and 75% range reported; 1/2 range recorded in lieu of std; on GE, site only 8m above nearest lake (closed lake, fed by GW), so WTD is likely ~8m</t>
  </si>
  <si>
    <t>Source contribution reported is based on Nov 2015 sampling only, end of dry seaon, right before onset of rainy season (no rain for 7 consecutive months); soil water uptake at all soil depths is considered Source-2; Authors combined &gt;4m soil and groundwater use</t>
  </si>
  <si>
    <t>P = 2037 mm/yr, strong dry season Aug-Dec (64 mm/mon); in 2015, year of study, drought occurred, with P=1500, nearly no P Aug-Dec, and record heat</t>
  </si>
  <si>
    <t>sampling Nov 30 to Dec 1, 2015, anear the end of a severe drought with near zero P for 4 months</t>
  </si>
  <si>
    <t>sampling performed in late Nov, after almost no P for 4 months (Fig S1); soil water 1-12m (deeper end member) is a conservative est of Source-2</t>
  </si>
  <si>
    <t>12 locally abundant tree species; DBH 3-159 cm; 10 canopy 2 understory; 3–5 trees per species (except Endoleura uchi, not included in mixing model)</t>
  </si>
  <si>
    <t>GW depth at 2 nearby wells (30m, 60m deep) but data not used in mixing model; deemed too deep for plants</t>
  </si>
  <si>
    <t>tropical seasonal forest with 20m deep weathered clay soil (but such clay soils form aggregates, giving high infiltration capacity)</t>
  </si>
  <si>
    <t>Lat may be off by 1 degree, because LBA km-67 is 1 degree north; also the elevation does not match (166m at given site, -30m tree hight = 136m; at LBA km-67, 196-30=166m, closer to 185 reported by authors), but author reports recorded here; Sample collected in an extreme drought year 2005, in early Nov-Dec, begining of wet season; Endopleura uchi result not reported (n=1); GW deemed too deep for plants, so total use of past-P is Source-2 only</t>
  </si>
  <si>
    <t>P = 1560 mm/yr; Monsson; dry pronunced dry season Nov-Apr, 80% P in wet season May-Oct</t>
  </si>
  <si>
    <t>KF, 12 liana and 13 tree species</t>
  </si>
  <si>
    <t>TSF,
10 liana and 18 tree species</t>
  </si>
  <si>
    <t>FPF, four liana and six tree species</t>
  </si>
  <si>
    <t>smpling conducted during Oct (wet) 2011 and Mar (dry season) 2012</t>
  </si>
  <si>
    <t>wet season rain appear to wet the whole profile sampled, difficult to infer Source-2; only dry season results recorded; since 20% P flls in dry season, wetting shallow soil, only the deepest layer (1.5-5m) is recorded as Source-2; GW not mentioned, although the floodplain site has WT likely ~3m.</t>
  </si>
  <si>
    <t>soil water potential; leaf water potential; sap flux</t>
  </si>
  <si>
    <t>3 members: 0-60cm, 60-1.5m, 1.5-2.5m; GW not included; FPF site in the botanical garden is 3m above river, likely depth of WT; no std given</t>
  </si>
  <si>
    <t>P = 17-42 mm/yr, hyper-arid, PET = 2500–3000 mm/yr</t>
  </si>
  <si>
    <t>leaf water potential; continuous soil sample all the way to water table</t>
  </si>
  <si>
    <t>because of near zero P, soil &gt;20cm is recorded as deep moisture, recharged from spring flooding; taken as growing season determined by temperautre (-15C in Jan); river water makes up the rest uptake for Site-1.8</t>
  </si>
  <si>
    <t>4 mature trees for each species at each site</t>
  </si>
  <si>
    <t>sampling in July 2012, during summer growing season</t>
  </si>
  <si>
    <t>the reach below Daxihaizi Reservoir; 3 sites are 20km apart, 0, 200, and 800m away from river; river and GW sourced from mountains in headwaters, little local rain on desert valley floor</t>
  </si>
  <si>
    <t>Snow fences to create snowdrifts to manipulate snow depth on the leeward side; maximum snow depth = 25 and 122cm, for control and increased snowfall plots.</t>
  </si>
  <si>
    <t>1 sample per species × 3 species per plot × 3 plots per month × 6 months = 108 plant samples</t>
  </si>
  <si>
    <t>soil water and root biomass at 0–10, 10–20, 20–40, 40–60, and 60–100 cm depth</t>
  </si>
  <si>
    <t>snow dirft expriment, only control site recorded; moved to z=1250m, scene matching photo in SI; mean and std from of 5 sampling dates and H and O (std not reported for each)</t>
  </si>
  <si>
    <t xml:space="preserve"> P = 305 mm/yr, 93% as warm season rain, 7% as snow; mean T = 2.55C; growing season May-Sep</t>
  </si>
  <si>
    <t>distinct snow (O=-26.7, H=-174) and growing season rain (O=-14.5, H=-97) signatures; plant use of snowfall is taken as Source-2</t>
  </si>
  <si>
    <t>samples in early (Apr 20, May 10), middle (Jun 14, Jul 15), late growing season (Aug 10, Sep 19), all with no P for &gt;3 days</t>
  </si>
  <si>
    <t>7 (6.3-7.4m)</t>
  </si>
  <si>
    <t>2008: each site ~ per mon May-Sep; 2009, 3 times Jun-Aug</t>
  </si>
  <si>
    <t>DBH 82, 26, 31cm at 3 sites</t>
  </si>
  <si>
    <t>P=770 mm/yr, ~1/2 in Oct-Apr</t>
  </si>
  <si>
    <t>frequent summer rain; difficult to define Source-2; GW recharched in winter (Fig 3); only GW recorded</t>
  </si>
  <si>
    <t>only average of 3 sites reported; std not given, 1/2 range recorded</t>
  </si>
  <si>
    <t>2009 values: bur oak using 70% – 88% GW, and another 10% – 12% from deep soil water.</t>
  </si>
  <si>
    <t>river water isotopes</t>
  </si>
  <si>
    <t>P = 1400 mm/yr, 80% in Nov-Apr (warm)</t>
  </si>
  <si>
    <t>smpling on 20-29 Aug 2003 toward end of dry season</t>
  </si>
  <si>
    <t>sap flux, leaf water potential, soil water to 4.5m and 8.5m with 2 cores</t>
  </si>
  <si>
    <t>tree height 8-15m, DBH 108-423cm</t>
  </si>
  <si>
    <t>Most comprehensive study; based on soil potential profile, authors assume that any uptake from below 6.5 m depth is GW, by upward movement of water water table; large hydraulic gradients below 6.5 m suggest an upward flux.</t>
  </si>
  <si>
    <t>this species exclusively used groundwater at time of sampling</t>
  </si>
  <si>
    <t>L. suaveolens is estimated to be sourcing between 10 and 15% of its water from below 6.5 m</t>
  </si>
  <si>
    <t>E.
platyphylla was using 7-11% groundwater at time of sampling</t>
  </si>
  <si>
    <t>The fraction of groundwater use is estimated to be 53-77%</t>
  </si>
  <si>
    <t>all samples taken toward end of dry season; but no uptake from different depth is given, only results on GW uptake are given</t>
  </si>
  <si>
    <t>sap flow</t>
  </si>
  <si>
    <t>500 trees /ha</t>
  </si>
  <si>
    <t>1000 trees /ha</t>
  </si>
  <si>
    <t>300 trees /ha</t>
  </si>
  <si>
    <t>P = 811 mm/yr; PET = 1640 mm/yr</t>
  </si>
  <si>
    <t>P = 647 mm/yr; PET = 1640 mm/yr</t>
  </si>
  <si>
    <t>P = 755 mm/yr; PET = 1590 mm/yr</t>
  </si>
  <si>
    <t>sampling over 20-mon, Sep 1994 - Apr 1996</t>
  </si>
  <si>
    <t>Temporal variation in isotopic values were greatest in the upper 0.3 m of the soil profile, while there was little variation at greater depths. The low temporal variability in soils below 0.7 m depth, and the similarity of the isotopic composition of soil water from these layers to that of groundwater determined this as the lowest soil layer. In this layer isotopic composition of the soil water would be most heavily influenced by capillary rise of water from the groundwater table. Soil depths between 0.3 and 0.7 m were considered to be an intermediate layer, where the isotopic composition of soil water would be influenced by both large rainfall events and, to some degree, capillary rise from the water table, but would generally represent the isotopic value of stored rainwater.</t>
  </si>
  <si>
    <t>Authors state that 0.3-0.7m contains both large rain and GW capillary rise, but 0.7m to water table is GW capillary rise, with little temporal variability and similar isotopes, so combined as GW use</t>
  </si>
  <si>
    <t>trees were planted to mange the shallow saline GW; 0.7m-WT is lumped into one layer; mean and std calculated from values given by author for each sampling date, with n=18, 18, 19 and 13 from top to bottom in species list; GW appears locally recharged (no mountains nearby)</t>
  </si>
  <si>
    <t>Gobi site excluded; authors wrote "No IsoSource solution was obtained for the water source of the 4 studied plant species in the Gobi habitat due to the mean d18O stem values were beyond the confine of those of potential water source in both 2011 and 2012"; author mention WT beyond root zone</t>
  </si>
  <si>
    <t>P = 40 mm/yr; &gt;70% in May-Sep growing season; PET = 2486 mm/yr</t>
  </si>
  <si>
    <t>3 communities at each site</t>
  </si>
  <si>
    <t>leaf C isotopes; soil water content, soil electric conductivity (EC) and pH, leaf gas exchange</t>
  </si>
  <si>
    <t>sampling in July 2011 (2.3mm P, unually dry, folloing a wet June with 22.7mm P) and 2012 (37.8mm P, unusually wet, following a dry June with 3.1mm P)</t>
  </si>
  <si>
    <t>July 2011 sample represents dry period (2.3mm P), with soil water below 20cm taken as past-month rain (22.7mm P in June); July 2012 sample represents wet periods (37.8mm P, but even with 0.05 field capacity, it would only infiltrates to 75cm), with deepest soil layer (1.2-2m) taken as past rain; authors state that GW beyond root zone.</t>
  </si>
  <si>
    <t>H. ammodendron grows on inter-dune lowland while H. persicum grows on sand dune; they rarely grow together.</t>
  </si>
  <si>
    <t>P = 70-180 mm/yr, 25% snow; T = 6.6C; hot summer drought</t>
  </si>
  <si>
    <t>24 shrus per species per site; H 2.2m and 2.7m, BD 11cm and 9cm</t>
  </si>
  <si>
    <t>soil water content to 3m showing no respons to P in 40-100cm layer</t>
  </si>
  <si>
    <t>summer P distinct O18 values (0 to -15) from snow (-25); authors discussed that P events barely reached the 40-100cm layer (fig 5); &gt;1m uptake assumed Source-2; mean of 9 smpling dates</t>
  </si>
  <si>
    <t>9 sampling dates Apr-Sep (growing season)</t>
  </si>
  <si>
    <t>a clean case of hillslope niche segredation; desert at foothill of high mountains - GW recharged remotely</t>
  </si>
  <si>
    <t>P = 665 mm/yr; 90% in Sep-Apr; PET = 1760  mm/yr</t>
  </si>
  <si>
    <t>DBH 0.45-0.53, H 8.5-9.5m</t>
  </si>
  <si>
    <t>DBH 0.33-0.43m,  H 7-8m</t>
  </si>
  <si>
    <t>sapflow, soil + leaf water potential; var for VPD; plant conductance</t>
  </si>
  <si>
    <t>all isotope samples taken in mid Aug 2002 9 (near end dry season)</t>
  </si>
  <si>
    <t>3.4 (1-5)</t>
  </si>
  <si>
    <t>The relative contributions of the main water sources (soil and groundwater) to Q. ilex and Q. suber transpiration, estimated by Equation 5, indicate that most of the water taken up by trees of both species in August 2002 was from groundwater (74 and 72% for Q. ilex and Q. suber, respectively).</t>
  </si>
  <si>
    <t>No data table or graph given, but authors gave the % use of GW (no std). The rest assumed to be soil water filled in winter/spring.</t>
  </si>
  <si>
    <t>no P for 3 months; soil water in 0.2-1m depth considered Source-2; WTD ~3.4m</t>
  </si>
  <si>
    <t>soil/leaf water potential, root profile, sap flow</t>
  </si>
  <si>
    <t>Companhia das Lezirias,largest cork oak stand, near Lisbon, PT</t>
  </si>
  <si>
    <t>30/ha; H 12-15m; DBH 0.6-1m (root of 60yr old studied)</t>
  </si>
  <si>
    <t>4.5 (1.3-4.5)</t>
  </si>
  <si>
    <t>Jun 14, Aug 14 2007; Aug 13, Sep 10 2007</t>
  </si>
  <si>
    <t>P=708mm/yr (571 study yr), mostly in Oct-Apr; PET = 1347 mm/yr</t>
  </si>
  <si>
    <t>xylem water and GW significantly more negative than soil water (0.3–0.7 m layer); direct use of GW by trees prevailed during the summers; On annual basis, soil water and groundwater contributions were 69.5% and 30.5% of stem flow; In Dec, SW and GW contributions 98.4% and 1.6% of stem flow; In Aug, SW and GW contributes 21.8% and 78.2% of stem flow,</t>
  </si>
  <si>
    <t>dry season, 0.3-0.7m soil is Source-2; wet season: undetermined</t>
  </si>
  <si>
    <t>isotope data in dry season only; Dec results from model; no std given</t>
  </si>
  <si>
    <t>monthly Jul-1992 - Dec 1993</t>
  </si>
  <si>
    <t>2.2 (1.8-2.6)</t>
  </si>
  <si>
    <t>Evergreen broadleaf tree, clonal</t>
  </si>
  <si>
    <t>The non-saline water table varied 2.6 m deep in summer to 1.8 m deep following rains in autumn and winter. The soil profile at the site was wet to the surface (at field capacity) only during late winter (July and August) whereas the upper 1.5 m of sand was extremely dry</t>
  </si>
  <si>
    <t>uniformly aged after fire 1986;</t>
  </si>
  <si>
    <t>sampled in Sep 1993, Jan + Jun 1994</t>
  </si>
  <si>
    <t>highly saline underground water (at -4.5 m); Tap roots were shown by excavation or soil coring to reach the water table at 2-5 m.</t>
  </si>
  <si>
    <t>root morphology, root collar, lateral root, and tap root xylem water (not twigs) at 0.6-1.2m depth</t>
  </si>
  <si>
    <t>P = 738 mm/yr during sample period;&gt;90% in Apr-Oct in 1993</t>
  </si>
  <si>
    <t>based on Fig 5, mean and std calculated for wet and dry season</t>
  </si>
  <si>
    <t>based on table-2; mid point and half range used in lieu of mean and std</t>
  </si>
  <si>
    <t>all soil water use assumed by the authors as from rain events; only GW separated</t>
  </si>
  <si>
    <t>est 1990 to lower WT and soil salinity</t>
  </si>
  <si>
    <t>est 1992 to lower WT and soil salinity</t>
  </si>
  <si>
    <t>P = 1757 mm/yr; 82% in Apr-Oct; subtropical monsoon climate</t>
  </si>
  <si>
    <t>80 (20 in depression)</t>
  </si>
  <si>
    <t>none, with rock fractures</t>
  </si>
  <si>
    <t>very thin, gravely, calcareous</t>
  </si>
  <si>
    <t>Epikarst of peak-cluster karst terrain</t>
  </si>
  <si>
    <t>on thin soil (5-10cm), Guling, Guangxi Prov, CN</t>
  </si>
  <si>
    <t>on carbonate rock outcrop, Guling, Guangxi Prov, CN</t>
  </si>
  <si>
    <t xml:space="preserve">C. glauca on outcrops mainly used water from soils in rock gaps - 65 % of all water sources in rainy season, and water from rain during the rain-dry season and dry season; the proportion of deep water used increased during the dry season; on thin soils mainly used soil water in rainy seasons, a mixture of soil and rain water in the rain-dry season, and rain in the dry season. Water held within bedrock was essential
for meeting plant transpiration requirements in karst peak-cluster areas. Tree roots can be seen in an excavated road near the study site. Tree roots are mainly distributed under the soil with 1 m, and up to 5 m deep. </t>
  </si>
  <si>
    <t>sampling on Jul 9 (wet), Oct 15 (wet to dry), Dec 3 (dry) 2008</t>
  </si>
  <si>
    <t>2ndary forest, 94% cover; 4 adults DBH&gt;5cm, 3 young (&lt;5cm) on rock; 5 adults on thin soil</t>
  </si>
  <si>
    <t>karst spring water represent deep source; perched saturation above WT; 1/2 range used in lieu of std</t>
  </si>
  <si>
    <t>due to low water-holding cap of epikarst, only spring water (heavier, winter cold front rain) use recorded as deep soil water (WT too deep)</t>
  </si>
  <si>
    <t>soil moisture</t>
  </si>
  <si>
    <t>soil moisture; pre-dawn xylem water potential</t>
  </si>
  <si>
    <t>May 16, Jun 4, Jul 29, Aug 17 1991</t>
  </si>
  <si>
    <t>2-member mixing model applied to the Aug rain event, infiltrating to &lt; 35cm; water uptake in deeper layer (35-70cm) considered past P</t>
  </si>
  <si>
    <t xml:space="preserve">The 14-15 August precipitation infiltrated the 0-5 cm soil layer, increasing the soil moisture content from 1 8 to 6.9%; At the 35-70 cm depth, the soil moisture content and the soil moisture dD did not change in response to the 14-15 Aug rain. </t>
  </si>
  <si>
    <t>longitude seems off by 10 degrees (in California); values based on author statement "stem samples from adults of C. viscidiflorus, A. tridentata and G. sarothrae contained 28%, 34%, and 54% summer precipitation". No std given</t>
  </si>
  <si>
    <t>P = 374 mm/yr; more in spring and fall</t>
  </si>
  <si>
    <t>P = 824 mm/yr; only 4% in summer</t>
  </si>
  <si>
    <t>sandy calcreous w/ limestone</t>
  </si>
  <si>
    <t>50mX50m plot; canpy dominant, DBH 0.4-1.7m; 128/ha (S1), 152/ha (S2); 6 plants per site</t>
  </si>
  <si>
    <t>soil water; leaf water potential, fluorescence, stem + leaf conductivity</t>
  </si>
  <si>
    <t>WT higher in wet season, why plants use more GW; GW at site-2 is saline, why plants use less GW despite shallower</t>
  </si>
  <si>
    <t>Site-1, Deep WT site, Yalgorup NP, SW AU</t>
  </si>
  <si>
    <t>Site-2 (15 km from Site-1), shallow WT site, Yalgorup NP, SW AU</t>
  </si>
  <si>
    <t>2.3 (1.3-3)</t>
  </si>
  <si>
    <t>8.04 (7.9-8.15)</t>
  </si>
  <si>
    <t>sampling of env from Jan2004 - Jan2005; isotopes in Feb (dry) and Oct (wet)</t>
  </si>
  <si>
    <t>in dry season (Feb) no P for months; deeper soil layer = Source-2; in wet (Oct) P infitlrte deep, only GW use recorded</t>
  </si>
  <si>
    <t>N. tangutorum xylem water were constant in the whole growth season and very similar to those of deep soil water. Water sources for all of the plants came from both precipitations and soil water. Plants switched rapidly among different water sources when environmental water conditions changed. Rainwater had different contributions to the plants, which was influenced by amounts of precipitation. The percentage of plant xylem water derived from rainwater rose with an increase in precipitation. Water sources for broad-leaved and coniferous species were different although they grew in the same environmental conditions.</t>
  </si>
  <si>
    <t>isotope values of soil water at 100 cm depth remained constant during the whole summer, and were very similar to those of groundwater</t>
  </si>
  <si>
    <t>GW inaccessible in rocks</t>
  </si>
  <si>
    <t>Authors only gave % of xylem water from precip for each sampleing period; the remainder is assumed to be from past P; at Golmud site, deep soil water and GW are not differntiable</t>
  </si>
  <si>
    <t>P =42mm/yr; 70-90% in Jun-Sep</t>
  </si>
  <si>
    <t>P=496mm/yr; 70-90% in Jun-Sep</t>
  </si>
  <si>
    <t>P=552mm/yr; 70-90% in Jun-Sep</t>
  </si>
  <si>
    <t>On the 15th and 30th day of each month from June to October in 2005, plant stem and soil samples were collected in the 3 plots</t>
  </si>
  <si>
    <t>3 100m x 100m plots; 10cm basal diameter; P collected each month 1-15, and 16-30th</t>
  </si>
  <si>
    <t>included in S-2</t>
  </si>
  <si>
    <t>planted in 30s-40s</t>
  </si>
  <si>
    <t>monthly May 2003 to April 2004 from eight trees per species</t>
  </si>
  <si>
    <t>Soil water content at depths of 0.2, 0.4, 0.6 and 1 m; leaf water potential, leaf transpiration</t>
  </si>
  <si>
    <t>P = 573 mm/yr; 77% in growing season (Apr–Sep); only 370mm in study year with drought condistions Jul-Oct</t>
  </si>
  <si>
    <t>assuming the deepest layer (0.9-3m) soil water is from past P; soil moisture at 1m affected by a May event (past-P use set as 0 for May); GW sampled but not included in endmembers, unfortunately</t>
  </si>
  <si>
    <t xml:space="preserve">WTD = 7m, sampled for isotopes, but not included in mixing model; the drought months (July-Oct) considered dry period when P did not reach 1m depth; Source-2 use set to 0 because a large event infiltrated to 1m depth </t>
  </si>
  <si>
    <t>drought in mid-July to October; Grasses extracted most water from upper soil (0.05–0.5 m); uptake from below 0.5 m increased under drought, but appeared to be minimal in total water use. Grasses senesced in late August in response to drought. In contrast, P. ponderosa and J. virginiana trees exhibited significant plasticity in sources of water uptake. In winter (dry), tree species extracted a large fraction of their soil water from below 0.9 m depth. In spring when shallow soil water was available, tree species used water from the upper soil profile (0.05–0.5 m) and relied little on water from below 0.5 m.</t>
  </si>
  <si>
    <t>the species sampled were distinguished on the basis of life form.</t>
  </si>
  <si>
    <t>leaf C isotopes; mid-day leaf water potential</t>
  </si>
  <si>
    <t>While all species used winter-spring recharge in spring, use of summer rains was life-form dependent. Annuals and succulent perennials exhibited a complete dependence on summer P. Herbaceous and woody perennials utilized both summer P and remaining winter-spring P, with herbaceous species much more reliant on the summer P. Several of the woody perennials exhibited no response to summer precipitation. We can not rule out the possibility that one or more of the deeply-rooted woody species were also utilizing groundwaters, since the dD of well water had a similar isotopic signature (Table 1). Two deeply rooted perennials utilized little of the summer P and appeared instead to be accessing ground water or remaining winter soil moisture, since the 6D values of stem waters were similar to that of well water.</t>
  </si>
  <si>
    <t>Authors state: P from winter frontal storms has sD of ~ -90%o (similar to well water); convective summer P has sD ~ -25%o, very different and can be used for directly evaluating plant use of summer P; thus plant use of winter P is considered Source-2 here</t>
  </si>
  <si>
    <t>summer of 1989 and 1990</t>
  </si>
  <si>
    <t>roughly equal in winter frontal P (recharing soil and GW) and summer convective rain</t>
  </si>
  <si>
    <t>winter vs. summer rain; reported 2 groups quantitatiely (herbacious Perennial, Woody species); GW use determined as: well water mean dD=91 per mil, xylem water mean dD= 86 per mil; simple extrapolation: 86/91 = 0.95%;  WT maybe ~5m, since site is 5m above nearest pond</t>
  </si>
  <si>
    <t>P = 1346 mm/yr; 61% in Jun-Sep; dry season in winter</t>
  </si>
  <si>
    <t>five individual plants of each of five species, and the individual plants of each species were at least 10m from each other</t>
  </si>
  <si>
    <t>soil water content at depths of 0–10, 10–20, 20–30, 30–50, 100–120, and 130–150 cm; root distribution</t>
  </si>
  <si>
    <t>Only dry season data recorded; little rain fell during Nov 2008 to Apr 2009; the deepest soil layer end member (0.5 - 1.5m) assumed to represent past summer (wet-season) rain. Mean of early and late dry season recorded here. No GW endmember in study even for the shalow water table site (WTD=2.3m)</t>
  </si>
  <si>
    <t>9 sampling days from May 2008 to May 2009</t>
  </si>
  <si>
    <t>Early dry season water use was based on water availability for all species except L. ferruginea, and deep soil (50–150 cm) was the most important water source. During the late dry and wet seasons, water uptake from each soil layer was based on its respective proportion of fine roots. Nevertheless, deep water remained an important water source throughout the year. Although plants shifted their water uptake along the soil profile, deep water was the predominant water source throughout the year, contributing 39% of annual water uptake from 50 to 150 cm and 67% from 20 to 150 cm. The nearly pure sand substrate may have low water retention, but soil volume compensates in part for low water content by providing a relatively permanent deep soil water reservoir.</t>
  </si>
  <si>
    <t xml:space="preserve">highly permeable thin soil (56-130cm thick) over 20-60m thick fractured volcanic rock </t>
  </si>
  <si>
    <t>P = 3700 mm/yr; high in May, Jun, Oct; low in Jan-Apr; PET = 1450 mm</t>
  </si>
  <si>
    <t>P = 1200 mm/yr; low in Jan-Apr; PET = 1650 mm/yr</t>
  </si>
  <si>
    <t>xylem water in mahogany trees and bulk soil water were collected during a relatively ‘wet’ (9–13 July 2012) and a relatively ‘dry’ (11–15 February 2013) sampling period. Groundwater contribution was greater for valley-bottom, riparian trees than for ridge-top trees. Groundwater contribution was also greater at the xeric site than at the mesic–hydric site.</t>
  </si>
  <si>
    <t>xylem water in mahogany trees and bulk soil water collected during a ‘wet’ (9–13 July 2012) and a ‘dry’ (11–15 February 2013) sampling period</t>
  </si>
  <si>
    <t>ridge top, 95m from stream valley on 12% slope</t>
  </si>
  <si>
    <t>ridge top; 243m from stream on a16% slope</t>
  </si>
  <si>
    <t>Even the deep soil layer (20-60cm) cannot store much water; no saprolite water sampled; thus only GW use is recorded; this GW may be perched shallow flow or deep saprolite water that recharges the valley GW (ells drilled in valley)</t>
  </si>
  <si>
    <t>all GW use values are given by authors in text, except at SUS site in valley bottom: mean values read from Fig 6 (distribution) and std estimated</t>
  </si>
  <si>
    <t>soil and GW salinity</t>
  </si>
  <si>
    <t>All plants utilized 100% (shallow) freshwater during the wet season, but in the dry season, R. mangle switched to a soil - groundwater mix (55% GW) while C. jamaicense and S. portulacastrum continued to use euhaline shallow water.</t>
  </si>
  <si>
    <t>P = 1500 mm/yr; 75% in wet season (May-Oct)</t>
  </si>
  <si>
    <t>sampling at end of dry season (May 2005) and wet season (Nov 2005)</t>
  </si>
  <si>
    <t>shallow water table, no deep vadose zone storage; GW use recorded</t>
  </si>
  <si>
    <t>shallow water table, no deep vadose zone storage; GW use recorded (no std)</t>
  </si>
  <si>
    <t>wet season: fresh sheet flow from uplands; dry season: bay water driven in by wind; GW less saline in dry season, and shallow water fresh in wet season; Fig 2 shows upward GW seepage indicating discharge, soruce from uplands</t>
  </si>
  <si>
    <t>almost all the native species in both sites showed a seasonal change in plant water uptake; plants utilized mainly groundwater during the dry season but shifted to a high proportion of soil water during the wet season. The counterintuitive decrease in (leaf) water potentials during the wet season in both study sites could be the response of native plants to root flooding.</t>
  </si>
  <si>
    <t>leaf water potential (predawn and diel)</t>
  </si>
  <si>
    <t>P = 1500 mm/yr; 75% in wet season (May-Oct) (Data taken from Ewe et al 2007, also in Everglades National Park)</t>
  </si>
  <si>
    <t>From Table 1, n=5 for each species each site</t>
  </si>
  <si>
    <t>Water used by plantation were identified using a monthly water balance approach, and stable isotopes of water (deuterium and oxygen-18), soil water and chloride. We found these trees to be heavily reliant on rainwater, and derive ~ 15% of their transpiration from saline (10k mg/l) groundwater at the capillary fringe. Rainfall at the site is relatively low and groundwater uptake provides a stable water source that leads to a slight extension of the
growing period of these trees.</t>
  </si>
  <si>
    <t>valley alluvium, heavy clay extends down to about 5–8 m, over a sand aquifer</t>
  </si>
  <si>
    <t>P = 465 mm/yr; Mediterranean climate; PET = 1600 mm/yr (&gt;P in 9 months of yr)</t>
  </si>
  <si>
    <t>21 yr old plantation, unirrigated, est 1976; GW salinity prevents use, so the shallower the WT, the less GW use;WT rise lags 3mon after wet season</t>
  </si>
  <si>
    <t>3.25 (2.6-3.9)</t>
  </si>
  <si>
    <t>2.8 (2.4-3.2)</t>
  </si>
  <si>
    <t>21 yr old; DBH 24cm, H21m</t>
  </si>
  <si>
    <t>21yr old; DBH 19cm, H 13m</t>
  </si>
  <si>
    <t>21yr old; DBH 28cm, H 19m</t>
  </si>
  <si>
    <t>Samples collected in Dec 1995 (early summer), Mar 1996 (early autumn), Sep 1996 (early spring).</t>
  </si>
  <si>
    <t>soil water content, and soil and GW chloride at 10,20,30,40, 60, 80, 100, 150, 200 etc to WT</t>
  </si>
  <si>
    <t>only GW contributions reported (table 5); the rest combines soil and rain water</t>
  </si>
  <si>
    <t>P = 479 mm/yr; 70% in later summer (Jul-Sep)</t>
  </si>
  <si>
    <t>growing season 2015-2016, 5 dates each yr</t>
  </si>
  <si>
    <t>H 0.8-1.3m; n=4</t>
  </si>
  <si>
    <t>root distribution to 2m; soil water content at 10, 20, 60, 100, 160cm</t>
  </si>
  <si>
    <t>only May 2015 data, drought, P&lt; 20mm, with 0.2 field capacity, infil=10cm, assuming &gt;20cm past P; native (Artimesia) vs introduced species</t>
  </si>
  <si>
    <t>Only May 2015 data, in a drought, P&lt; 20mm, if 0.2 field cap, infil=10cm, assuming &gt;60cm past P; data for A. g only</t>
  </si>
  <si>
    <t>Perennial desert shrub, woody, phreatic</t>
  </si>
  <si>
    <t>We investigated the linkages between groundwater depth, community composition, and plant properties along a depth to watertable (DTW) gradient in Owens Valley. Nine sites were chosen along a DTW gradient of 0.3–5.7 m. Only sites near wells with relatively stable watertable depths over the last ten years were chosen, and sampling sites were located within 30 m of each well. Water isotopes indicated shallower rooting depths in grasses than in shrubs, although the phreatophytic shrub Ericameria nauseosa had enriched leaf water isotopes at deep groundwater sites, indicating water stress.</t>
  </si>
  <si>
    <t>P = 102 mm/yr; all in winter</t>
  </si>
  <si>
    <t>sampling in late September 2007, within five days following a rain event</t>
  </si>
  <si>
    <t>3 stems and grass rhzomes for each species at each site</t>
  </si>
  <si>
    <t>authors wrote: "Because water isotopes in soil at depths shallower than the watertable were similar to groundwater isotopes in all sites, plant water source was defined as either deep or shallow rather than groundwater versus soil water, using well water and surface soil water isotope values as end members". No Source-2 is inferred. Only well water endmember % recorded. Given that groundwater in this desert valley is sourced in the Sierra mountains, with little local rain, it is highly likely that the deep soil water comes from capilary rise from the water table, not local infiltration in the past (Source-2).</t>
  </si>
  <si>
    <t>Plant water stress resistance, determined by measuring vulnerability to cavitation (centrifuge method) of roots and branches for shrubs and grass rhizomes; Leaf C and N isotopes; site canopy cover; soil N</t>
  </si>
  <si>
    <t>Perennial desert shrub, woody, halophytic</t>
  </si>
  <si>
    <t>site locations are determined from Pataki 2008, which gives lat-lon and ecosystem types; site elevation at each lat-lon obtained from Google Earth, so are elevation of nearest wter body; the difference between site elevation and the nearest water body is used as an indicator of likely water table depth; then the indicator is mtched with the water table depths in Figuer-1 (lower panels), which gives % deep water use vs. water table depth, for the 3 species. Desert valley, GW recharged by snow from Sierra's</t>
  </si>
  <si>
    <t>on a plateau over fractured volcanic rock</t>
  </si>
  <si>
    <t>experimental heat/drought, but control case recorded; mean of 3 growing seasons</t>
  </si>
  <si>
    <t>P = 415 mm/yr; 240mm is grow season (Apr-Oct)</t>
  </si>
  <si>
    <t>plant extractable water in root zone</t>
  </si>
  <si>
    <t>3 yrs (2013, 14, 15), 3 dates per yr in Apr (wet), Jun (driest), Sep (dry to wet)</t>
  </si>
  <si>
    <t>The volcanic tuff at our site is fractured, which allows tree roots to grow into the bedrock; Indeed, under conditions of low evaporative demand, winter precipitation penetrates into deep soil layers and bedrock cracks, and could be a substantial water source for trees during the summer. The isotopic value of this deeper moisture source was kept constant over the course of the year.</t>
  </si>
  <si>
    <t>plant use of water in fractured rocks, recharged by and with same isotopes as winter P, is taken as Source-2</t>
  </si>
  <si>
    <t>leaf water potential, gas exchange, leaf conductance</t>
  </si>
  <si>
    <t>STD/SE or 1/2 range</t>
  </si>
  <si>
    <t>P = 1900 mm/yr; 70% in Apr-Sep</t>
  </si>
  <si>
    <t>1.75 (1-2.5)</t>
  </si>
  <si>
    <t>1-5m thick epikasrt zone, soil in fracks</t>
  </si>
  <si>
    <t>&gt;3 after rain, Mar, Jul, Oct 2010, Jan 2011</t>
  </si>
  <si>
    <t>20x20m sampling lot</t>
  </si>
  <si>
    <t>daily P, soil moisture</t>
  </si>
  <si>
    <t>difficult to ID Source-2; only GW use recorded</t>
  </si>
  <si>
    <t>Well water d18O and dD values remained relatively unchanged between the seasons with a mean of -7.61 ± 1.18 % for d18O and -58.54 ± 10.71 % for dD, which are higher than those of soil water values</t>
  </si>
  <si>
    <t>Spruce-fir site, AZ, US</t>
  </si>
  <si>
    <t>P = 567 mm/yr; 32% as summer monsoon rain</t>
  </si>
  <si>
    <t>P = 376 mm/yr; 35% as summer monsoon rain (Jul-Sep)</t>
  </si>
  <si>
    <t>P = 719 mm/yr; 29% as summer monsoon rain</t>
  </si>
  <si>
    <t>P = 673 mm/yr; 37% as summer monsoon rain</t>
  </si>
  <si>
    <t>P = 813 mm/yr; 35% as summer monsoon rain</t>
  </si>
  <si>
    <t>n=17, H 1.2m</t>
  </si>
  <si>
    <t>n=6, H 1.2m</t>
  </si>
  <si>
    <t>n=7, H 1.8m</t>
  </si>
  <si>
    <t>n=15, H 1.1m</t>
  </si>
  <si>
    <t>n=7, H 1.5m</t>
  </si>
  <si>
    <t>Deciduous broadleaf tree, legume, small</t>
  </si>
  <si>
    <t>n=7, H 0.9m</t>
  </si>
  <si>
    <t>n=18, BD 40cm</t>
  </si>
  <si>
    <t>n=14, H 1.3m</t>
  </si>
  <si>
    <t>n=20, DBH 13cm</t>
  </si>
  <si>
    <t>n=20, DBH 31cm</t>
  </si>
  <si>
    <t>n=16, DBH 27cm</t>
  </si>
  <si>
    <t>n=5, DBH 57cm</t>
  </si>
  <si>
    <t>n=17, DBH 36cm</t>
  </si>
  <si>
    <t>n=20, DBH 26cm</t>
  </si>
  <si>
    <t>n=6, DBH 34cm</t>
  </si>
  <si>
    <t>n=20, DBH 28cm</t>
  </si>
  <si>
    <t>n=20, DBH 33cm</t>
  </si>
  <si>
    <t>n=7, DBH 31cm</t>
  </si>
  <si>
    <t>n=20, DBH 22cm</t>
  </si>
  <si>
    <t>A total of 262 individuals of 16 species were sampled prior to the monsoon season in June 2012; resampling occurred during the monsoon season in August 2012, between one and 5 days following a precipitation event</t>
  </si>
  <si>
    <t>annual P is bimodal: winter frontal storms vs. summer ceonvective storms during summer monsoon; Study sites were located along an elevational moisture gradient in Yavapai and Coconino Counties, Arizona, USA, on the edge of the Colorado Plateau; 30-year average at all sites (Table 1). Selected sites were located on hillslope positions with no evidence of riparian, phreatophytic vegetation. Three water sources were used: (1) surface (0–2 cm), (2) intermediate (plot-level averages of 19–21 and 34–36 cm weighted by soil water content), and (3) winter (modeled winter precipitation). Due to significant overlap in isotopic composition of soil water from 19 to 21 and 34 to 35 cm, the isotopic composition of the two depths was aggregated a priori weighted by soil water content to form the intermediate source. Furthermore, the stem water isotopic mixtures at some sites were composed of more depleted sources than the soil water isotopes. Therefore, we estimated the isotopic composition winter precipitation (November–April) for each site to include as the ‘‘deep’’ end member in the mixing models.</t>
  </si>
  <si>
    <t xml:space="preserve">Authors state that sites are not riparian, no evidence of using GW; mean of June and Aug sampling; a great study showing as annual P increases with elevation, plants use less past winter's P; it also documented all site information - the most complete report. </t>
  </si>
  <si>
    <t>winter frontal storm precip distinct from summer convective storm rain during NAM season; study has 3 end members: shallow soil, intermediate soil, and deep moisture=summer rain. The last recorded as Source-2</t>
  </si>
  <si>
    <t>P = 35 mm/yr, hyper arid</t>
  </si>
  <si>
    <t>H 8m, BD 21cm, 232/ha</t>
  </si>
  <si>
    <t>Jun 10, Jul 2, 8, Aug 3 2011</t>
  </si>
  <si>
    <t>soil water content and root length density  to 2m</t>
  </si>
  <si>
    <t>S2=0 with little P; all uptake below 1m is GW (HR)</t>
  </si>
  <si>
    <t>Shallow groundwater is the only water source of plants in the lower reaches of the Tarim River; Our δ18O measurements (Table 2) showed that shallow groundwater is the most important water source for P. euphratica and supplied 51–97 % of its water demand. Previous research in this area has shown that the appropriate and critical groundwater depths for herbs are approximately 2–2.43 and 2.65 m, respectively.</t>
  </si>
  <si>
    <t>authors attribute to HR, and states that GW is the sole source; but P=35mm, not zero; to be conservative, all uptake below 1m depth assumed to be from GW; P. euphratica from Table 2, other species from Fig 7</t>
  </si>
  <si>
    <t>Phragmites australis</t>
  </si>
  <si>
    <t>Alhagi pseudalhagi</t>
  </si>
  <si>
    <t>Apocynum venetum</t>
  </si>
  <si>
    <t>Glycyrrhiza inflata</t>
  </si>
  <si>
    <t>Perennial grass, large, rhyzomatous, invasive</t>
  </si>
  <si>
    <t>Common reed</t>
  </si>
  <si>
    <t>Chinese licorice</t>
  </si>
  <si>
    <t>camelthorn, Caspian manna, Persian mannaplant</t>
  </si>
  <si>
    <t>sword-leaf dogbane, Indian hemp</t>
  </si>
  <si>
    <t>understory herbs</t>
  </si>
  <si>
    <t>Amargosa Valley, CA, US (one valley east of Death Valley)</t>
  </si>
  <si>
    <t>soil moisture at 2 profiles</t>
  </si>
  <si>
    <t>silts and clay, hard pan at 10cm</t>
  </si>
  <si>
    <t>both July and August, there was measurable precipitation; In contrast, during May and June, there was no precipitation. hydrology dominated by winter runoff from surrounding mountain (surface water) and by a regional carbonate aquifer recharged from the Spring Mountains (groundwater). The root system of G. fraxino-pratensis is dimorphic, consisting of both shallow rhizomous roots as well as a deeper tap root.</t>
  </si>
  <si>
    <t>WT shallow, little S2 storage, only GW use recorded</t>
  </si>
  <si>
    <t>6 sampling dates in Apr, May, Jun, Jul, Aug 2005, Apr 2006</t>
  </si>
  <si>
    <t>P = 109 mm/yr; mostly in winter and NAM season</t>
  </si>
  <si>
    <t>mean of the 6 sampling months recorded, 1/2 range used in lieu of std; P data from usclimatedata.com</t>
  </si>
  <si>
    <t>species protected, transpired water collected / corrected</t>
  </si>
  <si>
    <t>root architecture, soil moisture</t>
  </si>
  <si>
    <t>atmospheric moisture penetrates the top few centimetres of soil during cool nights but evaporates as it warms during daytime; groundwater levels were 57–75 m deep, recharged from run‐off generated in the catchment, extending about 60 km north‐eastwards.</t>
  </si>
  <si>
    <t>4 plants excavated in late 2012; 2 more in early 2014</t>
  </si>
  <si>
    <t>2 sampling events, late 2012, early 2014</t>
  </si>
  <si>
    <t>P=31mm/yr; unevent, can be 1 event; 50-90 fog days/yr</t>
  </si>
  <si>
    <t>GW use ruled out by WTD and isotopes; plants use gypsum water; no mixing model unfortunately</t>
  </si>
  <si>
    <t>98mm P in 2011 + 17mm in early 2012; fog only wets soil to few cm; but no mixing to their use; only GW use recorded</t>
  </si>
  <si>
    <t>P=1.4mm on Jul-1; sample on Jul-1,2,4; P=9.5mm on Aug-7, sample on Aug 7, 10, 15; 2013</t>
  </si>
  <si>
    <t>P=188mm/yr; 133mm in 2013, 87% in Apr-Sep; PET = 2300-2500mm</t>
  </si>
  <si>
    <t>soil water content prfile to 2m for the 4 age groups</t>
  </si>
  <si>
    <t>the groundwater is located 80 m below surface that cannot support vegetation; rainfall was in small pulses, where 0–10 mm accounted for 76% of the total precipitation; C. korshinskii and A. ordosica mainly tapped water in the upper soil layer (10–100 cm) during the
wet seasons. With an increase in sand stabilization age, the proportion of water from shallow soil layer was reduced, whereas deep soil moisture utilization increased</t>
  </si>
  <si>
    <t>planted to stablize sand; 3 plants per species per stand age grps: 1956, 64, 81, 87 planting</t>
  </si>
  <si>
    <t>largest event in wet season = 15mm, field cap=5%, infil depth = 15mm/0.05 = 30cm; below 1m assumed past P in wet season, 0.2m in dry season (no P for 5 months) (data from Fig 3), mean over stand age</t>
  </si>
  <si>
    <t>mean of 4 age groups</t>
  </si>
  <si>
    <t>P = 505 mm/yr; &gt;70% in Jul-Sep</t>
  </si>
  <si>
    <t>2015 15yr stand; 2016 22yr stand</t>
  </si>
  <si>
    <t>soil water content</t>
  </si>
  <si>
    <t>n=4 per plot, DBH 1.1, H 3.2m, 55% cover'</t>
  </si>
  <si>
    <t>&gt;70% annual P occurred in Jul-Sep (Fig 1), large events infiltrated &gt; 60cm (soil moisture up in BYF 2016 (Fig 2); only dry season (LFE 2015-16, BYF 2015) data recorded; Source 2 as uptake in 0.6-2m depth (largest event 15mm, with field cap=0.2, infil=7.5cm)</t>
  </si>
  <si>
    <t>only mature stands (15 and 22yr old); mean over sample yr, stand age and mixing models longitude off (not 118)</t>
  </si>
  <si>
    <t>Toolik Field Sta. LTER, N foothill Brooks Range, AK, US</t>
  </si>
  <si>
    <t>leaf gas exchange, tissue chemistry, soil thaw depth, soil moisture</t>
  </si>
  <si>
    <t>P ~ 350 mm/yr; &gt;60 in Jun-Sep; 2016 (sampling yr) wetter than normal; long, cold dry winters, short cool summers</t>
  </si>
  <si>
    <t>snow from past winter is an end member in the mixing model (isotopically distinct fro summer rain); snow contribution to xylem water recorded here as Source-2</t>
  </si>
  <si>
    <t>that deciduous shrubs, especially S. pulchra, obtained much of their water from snow melt early in the growing season (40–50%), more than either E. vaginatum or the evergreen shrub, Rhododendron tomentosum (Ledum palustre).</t>
  </si>
  <si>
    <t>older jujube trees were more dependent on soil water from deeper layers compared to younger trees, resulting in extensive use of soil water from deeper layers which was
difficult to be replenished by precipitation</t>
  </si>
  <si>
    <t>Frost table here, not WT; snow depth manipulation did not change water source partition; upper 95% CI used in lieu of std</t>
  </si>
  <si>
    <t>2016 growing season, June 19–24 (“early summer”), July 12–23 (“midsummer”), and August 11–14 (“late summer”).</t>
  </si>
  <si>
    <t>locally recharged soil moisture</t>
  </si>
  <si>
    <t>root distribution, leaf carbon isotopes</t>
  </si>
  <si>
    <t>Both D and O18 values at 1 and 1.5m similar to well water; 5-year-old C. intermedia plantation used soil water mainly at a depth of 0–30 cm, coincident with the distribution of its fine roots; 9- or 25-year-old plantations used mainly 0–50 cm soil depth water and the fine root system was distributed primarily at soil depths of 0– 50 cm and 0–60 cm, respectively. These sources of soil water are recharged directly by rainfall.</t>
  </si>
  <si>
    <t>Large P events in July may infiltrate full depth sampled, but results not reported for different sampling dates/periods, difficult to infer Source-2; only GW use recorded (from well)</t>
  </si>
  <si>
    <t>Site-1, 5yr-old, semi-fixed dune, Gonghe Desert Ecosystem Research Station, Tibet Plateau, Qinghai Prov, CN</t>
  </si>
  <si>
    <t>Site-2, 9yr-old, fixed dune, Gonghe Desert Ecosystem Research Station, Tibet Plateau, Qinghai Prov, CN</t>
  </si>
  <si>
    <t>Site-3, 25yr-old, fixed dune, Gonghe Desert Ecosystem Research Station, Tibet Plateau, Qinghai Prov, CN</t>
  </si>
  <si>
    <t>P=246 mm/yr; PET= 1716/yr;  total P in 2009 gro season (May–Aug) = 155.5 mm, 78mm in Jul</t>
  </si>
  <si>
    <t>sampling in Aug 2009, after large rain event in July</t>
  </si>
  <si>
    <t>semi-fixed and fixed sand dunes</t>
  </si>
  <si>
    <t>H 0.55m, 55% cover, n=5</t>
  </si>
  <si>
    <t>H 1.24m, 65% cover, n=5</t>
  </si>
  <si>
    <t>H 1.65m, 80% cover, n=5</t>
  </si>
  <si>
    <t>n= 12 in wet, 19 in dry season</t>
  </si>
  <si>
    <t>n= 12 in wet, 5 in dry season</t>
  </si>
  <si>
    <t>n= 17n wet, 16 in dry season</t>
  </si>
  <si>
    <t>n= 32 in wet, 30 in dry season</t>
  </si>
  <si>
    <t>n= 15 in wet, 13 in dry season</t>
  </si>
  <si>
    <t>n= 26 in wet, 20 in dry season</t>
  </si>
  <si>
    <t>n= 26 in wet, 19 in dry season</t>
  </si>
  <si>
    <t>n= 13 in wet, 7 in dry season</t>
  </si>
  <si>
    <t>n= 25 in wet, 19 in dry season</t>
  </si>
  <si>
    <t>n= 8 in wet, 3 in dry season</t>
  </si>
  <si>
    <t>n= 33 in wet, 31 in dry season</t>
  </si>
  <si>
    <t>n= 9 in wet, 16 in dry season</t>
  </si>
  <si>
    <t>n= 19 in wet, 5 in dry season</t>
  </si>
  <si>
    <t>P =1509 mm/yr; Asian monsoon climate; wet season Jan-May, dry season Jul-Oct;</t>
  </si>
  <si>
    <t>Plant and soil sampling were carried out in August 2016 (dry season) and April 2017 (wet season)</t>
  </si>
  <si>
    <t>fine root biomass in 0-20, 20-40, 40-60, 60-80, 80-100, 100-150, 150-200cm in May 2018; mid-day leaf water potential in dry season; net photosynthesis rte, lef transpiration, and stomatal conductance; wood density in Aug 2016 (dry).</t>
  </si>
  <si>
    <t>deep soil water acquisition (WAdeep); Species with higher seasonal plasticity of WAdeep had lower wood density. In 1983, conifer plantations (including Pinus massoniana and P. elliottii) were planted on barren grassland. By 2003, the forest cover at the station had increased from 0.43% to c. 70% and the number of shrub species reached 100; A pre-test experiment conducted in the wet season (January to May) and dry season (July to October) showed that across all the sampling plots, there was a significant difference in soil water content (SWC) down to 100 cm depth between the wet season (24.08 _x0003_ 0.74%) and dry season (17.38 _x0003_ 0.60%) (P &lt; 0.001, t = _x0004_7.071). Across all plots, the 0–20 cm and 20–60 cm layers of the upper 2 m of soil contained 63–86% and 10–26% of the total fine root biomass.</t>
  </si>
  <si>
    <t>Without seasonal P as end members, it is difficult to infer plant use of past-season P; hence only the dry season results considered here, assuming that the dry season rain events are much less likely to infiltrate into the deepest soil layer 60cm-2m, which represents past recharge (Source-2); GW was not mentioned, although the setting suggests water table not too deep.</t>
  </si>
  <si>
    <t>STD, SE, 1/2 range</t>
  </si>
  <si>
    <t>all species are understory woody shrubs in a mature pine plantation, sampled oer 33 plots;  No site loction info, even in the Jiang et al 2018 paper on the same site; location guessed to be a planation with 70% canopy cover on GE, to the east of Qianyanzhou</t>
  </si>
  <si>
    <t>eoalian sandy plain with transverse dunes, near lower Medoza, foothills of Andes</t>
  </si>
  <si>
    <t>P = 156 mm/yr; 80% Oct-Mar; PET = 1300 mm</t>
  </si>
  <si>
    <t>7.1 (6.5-7.5)</t>
  </si>
  <si>
    <t>isotopes of rainfall, rivers, groundwater, ephemeral rain-fed ponds, soil moisture in May 2005 - May 2008. At site C, plant xylem sap water at end of wet (25 May 2005) and dry (3 Nov 2006) season</t>
  </si>
  <si>
    <t>soil water, chloride profiles (to infer vertical flow dir), WTD along toposequences, to 2.5m deep on dune and water table (6-9.9m deep) in valley; GW EC</t>
  </si>
  <si>
    <t>vast sandy aeolian plain of shrublands dominated by Larrea divaricata; low landscape positions can be occupied by larger trees dominated by Prosopis flexuosa; Groundwater in boreholes at sites B and C and in our additional wells closely matched the composition of the Mendoza River at all sampling dates, confirming that groundwater at the sites comes from Andean snowmelt rather than from local rainfall;</t>
  </si>
  <si>
    <t>only site-C has plant isotope samples; site-A and B have extensive hydrology study; no std given for % contribution to xylem water from mixing model; shallow GW mainly sourced from Andes P and seepage of Mendos river out of the Andes</t>
  </si>
  <si>
    <t>no contribution from source-2 calculated; the two end members are local rain and GW recharged in the Andes with distinct isotopes; GW use recorded</t>
  </si>
  <si>
    <t>only site-C; on dunes shrublands dominated by Larrea divaricata; low landscape positions can be occupied by larger trees dominated by Prosopis flexuosa</t>
  </si>
  <si>
    <t>mountain riparian</t>
  </si>
  <si>
    <t>stream water was not a physiologically important water source; deep water was the dominant water source, but surface soil water was utilized following precipitation, esp. by small trees</t>
  </si>
  <si>
    <t>P = 570 mm/yr; as winter snow (Nov-Mar) + summer monsoon (Jul-Sep)</t>
  </si>
  <si>
    <t>ephemeral stream site, Oak Creek Canyon, northern AZ, US</t>
  </si>
  <si>
    <t>Perennial stream site, Oak Creek Canyon, northern AZ, US</t>
  </si>
  <si>
    <t>sites pin-pointed by author statement: the 2 sites are 0.4km apart, at similar eleation of 1650 and slope and aspect, and ephemeral steam is 0.2km from junction</t>
  </si>
  <si>
    <t>monthly in 1994 growing season</t>
  </si>
  <si>
    <t>D 6-36cm, H 2-7m, n=14</t>
  </si>
  <si>
    <t>D 6-30cm,H 3-8m, n=18</t>
  </si>
  <si>
    <t>pre-dawn / mid-day leaf water potential; leaf gas exchange, leaf N; soil T</t>
  </si>
  <si>
    <t>Source-2 not an end member; authors ruled out plant use of stream water; GW use recorded</t>
  </si>
  <si>
    <t>Herdade da Mitra, 12 km southwest of E´ vora, S. PT</t>
  </si>
  <si>
    <t>leaf + soil water potnl, soil wter content, sap flow, root biomass to 1m</t>
  </si>
  <si>
    <t>27 trees sampled</t>
  </si>
  <si>
    <t>P= 656mm in 2003, negligible May-Sep</t>
  </si>
  <si>
    <t>sampling at midday before (26 Jun), and at end summer drought (16 Sept)</t>
  </si>
  <si>
    <t>we estimated that a direct use of GW from the aquifer contributed 19–83% of water transpired by
Q. suber trees; groundwater recharge mainly happens between October and December, when more depleted rainfalls occur; depth; rare larger root tips (&gt;5 mm) could still be observed until 1.4 m depth, the lowest assessed depth.</t>
  </si>
  <si>
    <t>deep vadose water not an endmember, GW use recorded</t>
  </si>
  <si>
    <t>soil water content, water table, sapflow</t>
  </si>
  <si>
    <t>monthly Jun 1996 - Apr 1998</t>
  </si>
  <si>
    <t>P=462 mm/yr, 85% Apr-Oct</t>
  </si>
  <si>
    <t>5 (5-5.6)</t>
  </si>
  <si>
    <t>intercropping, copiced; regrowth over 3 years from 0.6 to 6m tall</t>
  </si>
  <si>
    <t>authors lumped soil and GW into 1 menber with GW isotopes; only 1 6mon period has low P (38mm, Tab 3), recorded here as dry-season GW use</t>
  </si>
  <si>
    <t>very flat, hydrology is vertical; WT rose after cutting banksia woodland</t>
  </si>
  <si>
    <t>tagasaste trees drew on soil water for 80% of their transpiration in the first winter and 40% in the second, while switching to near total dependence on groundwater each summer and early autumn.</t>
  </si>
  <si>
    <t>(1) rain dD fluctuated considerably, but those of gGW were generally constant; (2) dD in plant xylem water suggest that GW was a significant source in dry season, while all five species reduced dependence on GW in wet season; (3) soil water in deep layer (50–100 cm) was used largely by adult species</t>
  </si>
  <si>
    <t>P = 450 mm/yr; 80% in Jun-Sep; PET=1800 mm</t>
  </si>
  <si>
    <t>sampling on May 15 (dry season) and Aug 28 (wet)</t>
  </si>
  <si>
    <t>n=3 for all species; DBH 10-30 cm for P. simonii and 5-10 cm for P. tabuliformis.</t>
  </si>
  <si>
    <t>deep layer (0.5-1m) soil water assumed source-2 in dry season; large rain in Aug, source-2 difficult to infer; GW has constant and distinct low isotopes from summer rain indicating winter recharge</t>
  </si>
  <si>
    <t>in a desert lake basin; likely receiving regional flow from catchment; author mention infitlration shallow; 50-100cm depth considered Source-2; although directly above WT, capilary rise is low in sand; 1/2 range in lieu of std</t>
  </si>
  <si>
    <t xml:space="preserve"> P=42mm/yr; PET= 3755mm</t>
  </si>
  <si>
    <t>6 mature trees, H 13-15m,DBH 65-112cm, age 30-60yr</t>
  </si>
  <si>
    <t>sampling on Aug 2012</t>
  </si>
  <si>
    <t>soil moisture, root distribution</t>
  </si>
  <si>
    <t>little local P; source 2 assumed &gt;50cm soil water, maure stand only</t>
  </si>
  <si>
    <t>mature stand results, arid riparian fed by catchment convergence</t>
  </si>
  <si>
    <t>mature forests use water from deeper than 100 cm derived primarily from groundwater.</t>
  </si>
  <si>
    <t>sampling in Feb (mid dry season) and Sep (late rainy season) 2017</t>
  </si>
  <si>
    <t>Plants uptake pattern changed from dominant soil water source in the rainy season to dominant subcutaneous water source in the dry season</t>
  </si>
  <si>
    <t>P = 1200 mm/yr; &gt;80% in Apr-Oct</t>
  </si>
  <si>
    <t>5 Xsections across valley, 3 sampling points each, 3-5 individuals each</t>
  </si>
  <si>
    <t>Fraxinus chinensis Roxb, + other trees</t>
  </si>
  <si>
    <t>Viburnum Chinshanense Graebn, + other shrubs</t>
  </si>
  <si>
    <t>soil moisture; paired study: tunneling affected s. unaffected</t>
  </si>
  <si>
    <t>Feb (dry season) P = 3mm; karst spring water contribution recorded as Source-2; difficult to infer Sep (wet season)</t>
  </si>
  <si>
    <t>a groundwater-dependent desert plant community; herbs transpires 0 in mid-late season, shrubs with deep roots continue to transpire</t>
  </si>
  <si>
    <t>3.75 (3-5)</t>
  </si>
  <si>
    <t>Authors state that GW recharged by snow runoff from Tianshan Mountains; WT shallowest in spring</t>
  </si>
  <si>
    <t>P = 163 mm/yr; 75% in May-Oct; rest as snow</t>
  </si>
  <si>
    <t>n=4</t>
  </si>
  <si>
    <t>monthly May-Oct, mid month</t>
  </si>
  <si>
    <t>Eddy-cov ET, chamber (for bare soil) E, soil moisture to 4m</t>
  </si>
  <si>
    <t>tunnel-unaffected site; no WTD info; spring water termed "subcutaneous water", likely refers to deep infiltration in rock fractures (rock moisture); 1/2 range as std</t>
  </si>
  <si>
    <t>Menglun, Tropical Rainforest Ecosystem Station, Yuennan Prov, CN</t>
  </si>
  <si>
    <t>P = 1487 mm/yr; 87% in May-Oct; monsoonal</t>
  </si>
  <si>
    <t>early (dec) ad peak (Mar) dry season, 2004/2005, 2005/2006</t>
  </si>
  <si>
    <t>n=3 adult for each species</t>
  </si>
  <si>
    <t>2.5 (2.2-3)</t>
  </si>
  <si>
    <t>soil water content to 1.6m depth, leaf water potential</t>
  </si>
  <si>
    <t>this type of forest typical in wet valleys, lowlands and on low hills with heavy fogs; a stream (~1 m wide) winds through the study site. soil moisture constant below 0.6 to 1.6m; deep soil and GW same isotopes</t>
  </si>
  <si>
    <t>only dry-season sampled, but 2006 very wet; 2004-2005 data recorded; setting &gt;0.6m uptake source-2</t>
  </si>
  <si>
    <t>&gt; 10</t>
  </si>
  <si>
    <t>P = 1454 mm/yr; 87% in May-Oct; monsoonal; PET=1100 mm</t>
  </si>
  <si>
    <t>sampling in early (2 November 2004) and peak (5 March 2005) dry season</t>
  </si>
  <si>
    <t>soil and rock water content to 1.4m, root distribution</t>
  </si>
  <si>
    <t>soil-rock sampled to 1.4m; plants use "rock moisture"; GW is deeper than sampling depth, not analyzed; SW facing 13o slope</t>
  </si>
  <si>
    <t>most plants remain evergreen and continue to transpire during the 4–6 month dry season when rain is sparse; trees may depend on water stored within the thick zones of limestone bedrock; tree roots have been observed metres deep into bedrock along joint traces and fissures in this seasonal dry ecosystems; Below 50 cm depth, water content of bedrock remained relatively constant down to the maximum sampling depth.</t>
  </si>
  <si>
    <t>only dry-season sampled; ~5mm P in each sampling month; source-2 assumed to be the "rock water" recharged in wet season</t>
  </si>
  <si>
    <t>Jiufeng Nat For Park, Res Sta Forest Eco Sys, W Beijing, CN</t>
  </si>
  <si>
    <t>hilly rocky terrain with &lt;1m soil over bedrock</t>
  </si>
  <si>
    <t>clay with hi humus; increasing gravel at depth</t>
  </si>
  <si>
    <t xml:space="preserve">plants use "rock moisture"; spring as deep water source, recharged in past season; summer rain infiltrated entire 1m soil, so the deepest soil layer use (0.6-1m) is not recorded; </t>
  </si>
  <si>
    <t>P = 650 mm/yr; 70-80% in Jul-Sep; semi-arid continental monsoon climate; PET = 1100 mm</t>
  </si>
  <si>
    <t>sampling on Apr. 23 (dry) and Jul. 23 (wet season) 2015</t>
  </si>
  <si>
    <t>DBH 9cm, H 7m, n=3</t>
  </si>
  <si>
    <t>DBH 16cm, H 10m, n=3</t>
  </si>
  <si>
    <t>DBH 14cm, H 8m, n=3</t>
  </si>
  <si>
    <t>DBH 11cm, H 8m, n=3</t>
  </si>
  <si>
    <t>not clear if the spring is recharged in the wet season due to large events; only dry-season plant use of spring water recorded as source-2 since there is little rain for months before April (dry season) sampling</t>
  </si>
  <si>
    <t xml:space="preserve">well drained hills </t>
  </si>
  <si>
    <t xml:space="preserve">P. orientalis (evergreen tree species) mainly used springwater in the droughts because of lowmoisture content in the whole soil, and switched its water source from deep to surface soil layers during thewet season. shallow soil water was a major water source of P. tabuliformis (evergreen tree species), regardless of the season. R. pseudoacacia (deciduous tree species) was similar to P.  tabuliformis. Q. variabilis absorbedwater fromall of the soil layers during the dry season, and from middle and deep soil layers, as well as absorbed natural springs during the humid season. </t>
  </si>
  <si>
    <t>20mx20m plot, counts 37, H 7m, DBH 8cm</t>
  </si>
  <si>
    <t>20mx20m plot, counts 43, H 9m, DBH 12cm</t>
  </si>
  <si>
    <t>20mx20m plot, counts 129, H 1m, DBH 2cm</t>
  </si>
  <si>
    <t>20mx20m plot, counts 134, H 2m, DBH 2cm</t>
  </si>
  <si>
    <t>rocky hilly terrain with ~80cm-1m soil over bedrock</t>
  </si>
  <si>
    <t>sap flow, soil water content</t>
  </si>
  <si>
    <t>P = 660 mm/yr (745mm in 2012 study year); 70-80% in Jul+Aug; semi-arid continental monsoon climate; PET = 1100 mm</t>
  </si>
  <si>
    <t>sampling in May (dry), Jul-Sep (wet) and Nov (dry)</t>
  </si>
  <si>
    <t>similar to Liu-Z-2017, not clear if the wet season rain reached the deep rock/spring water; only May result recorded with source-2=plant use of spring water; significant rain in Nov (although dry season), not recorded</t>
  </si>
  <si>
    <t>Site-1, Honey Creek State Natural Area, Edwards Plateau, SC Texas</t>
  </si>
  <si>
    <t>a seasonal decrease in delta O of juniper xylem water by 2%o during transition from hot, dry summer to cool, moist winter. Prior to the shift, xylem water isotope is similar to local springs, presumed to represent local groundwater; after the shift, the xylem water composition is similar to soil water below 10 cm. These suggest a change in juniper water use from a dominantly deep water source during the summer to a dominantly soil source during the winter</t>
  </si>
  <si>
    <t>0.3m soil over kasrt limestone</t>
  </si>
  <si>
    <t>7 sampling dates Mar 2002 - Apr 2003</t>
  </si>
  <si>
    <t>a tree every 10m on 100m transects at each site</t>
  </si>
  <si>
    <t>author say "Assuming the elevation of the spring represents the level of a perched water table", but that elevation is not given</t>
  </si>
  <si>
    <t>spring water to represent fracture and GW; wtd not given, so spring water use best interpreted as deep rock moisture, source-2; only June data recorded (no P in May)</t>
  </si>
  <si>
    <t>P = 813 mm/yr, dry late spring-summer</t>
  </si>
  <si>
    <t>4 100m transects from Rio Grande</t>
  </si>
  <si>
    <t>flood water in vadose zone taken as source-2</t>
  </si>
  <si>
    <t>P = 477 mm/yr;</t>
  </si>
  <si>
    <t>rhizome sampled monthly in grow season 2010, 2011</t>
  </si>
  <si>
    <t>soil moisture to 1.6m</t>
  </si>
  <si>
    <t>Our observations coincided with a major flood that saturated soils in July of 2010 followed by extreme drought through fall of 2011. Our results showed that the isotope ratio of rhizome water was consistent with prolonged utilization of flood water, which persisted within flood-recharged surface soils throughout the following summer; those river discharges were not closely related to local precipitation and were not sufficient to cause overbank flooding or substantial increases in groundwater tables in the floodplain</t>
  </si>
  <si>
    <t>2.69 (1.9-3.3)</t>
  </si>
  <si>
    <t>reservior operated flooding during Hurrican Alex; but 12 mon drought after; 1/2 CI, mean of 2 isotopes</t>
  </si>
  <si>
    <t>karst limestone in NE Italy Apls (clay soil + roots in cave 16m deep).</t>
  </si>
  <si>
    <t>leaf water, potential, gas exchange, NSC (non structural carbon)</t>
  </si>
  <si>
    <t>Bac Cave, Classic Karst area, Trieste, NE IT</t>
  </si>
  <si>
    <t>In 2012, an extreme summer drought induced species-specific die-back in woody species in N. Italy. Quercus pubescens and Ostrya carpinifolia were heavily impacted, while Prunus mahaleb was largely unaffected. By comparing seasonal changes in isotopic composition of xylem sap, rainfall and deep soil samples, we show that P. mahaleb has a deeper root system than the other two species</t>
  </si>
  <si>
    <t>sampling in May-Sep 2013</t>
  </si>
  <si>
    <t>P = 1000 mm/yr; Jan-May slightly drier; 400mm May-Sep 2013 (long-term mean 456mm)</t>
  </si>
  <si>
    <t>n=3 per species</t>
  </si>
  <si>
    <t>thin soil on outcrop, Huanjiang, Guangxi Prov, CN</t>
  </si>
  <si>
    <t>peak-cluster-depression, karst dolostone, SW China</t>
  </si>
  <si>
    <t>P = 1389 mm/yr; 70-80% in wet season Apr-Sep, dry season 4-6mon long in winter-spring</t>
  </si>
  <si>
    <t>inter-specific differences in rooting patterns and leaf phenologies may lead to the differences in the sources of water used by coexisting plant species in karst regions; Almost 70% of the hillslopes are dominated by and shrubs. Secondary forest can only be found on the continuous dolostone outcrops or at the foot of hillslopes where soil is deep (about 1 m in depth).</t>
  </si>
  <si>
    <t>sampling was conducted on March 23 (late dry season) and July 8, 2009 (middle wet season)</t>
  </si>
  <si>
    <t>n=3 or 4 for each species, at each site, and for each sampling date</t>
  </si>
  <si>
    <t>continuous dolostone outcrop, Huanjiang, Guangxi Prov, CN</t>
  </si>
  <si>
    <t>location aquired from the research station website on Huanjiang Observation and Research Station for Karst Ecosystems, Chinese Academy of Sciences - China; since the sites are near the ridges, and since WT depth is not known, plant use of spring water is best interpreted as using deep rock moisture</t>
  </si>
  <si>
    <t>thin soil on dolostone, clay/clay-loam</t>
  </si>
  <si>
    <t>Plant
species growing on outcrops usually emerge from cracks or crevices (Fig. 1f), or grow on protuberant rocks with their roots ultimately penetrating into cracks.</t>
  </si>
  <si>
    <t>near ridge, NW facing</t>
  </si>
  <si>
    <t>root excavation</t>
  </si>
  <si>
    <t>sampling was conducted on March 23 (late dry season) and Nov 8, 2009 (early dry season)</t>
  </si>
  <si>
    <t>since the sites are near the ridges, and since WT depth is not known, plant use of spring water is best interpreted as using deep rock moisture</t>
  </si>
  <si>
    <t>3 adult plants at each site for each sampling date</t>
  </si>
  <si>
    <t>Both sampling dates are in dry season with little P; plant use of spring water taken as source-2, mean of 2 sampling dates; 1/2 range in lieu of std</t>
  </si>
  <si>
    <t>only dry-season sample (March) recorded, when spring and rain have very different isotopes, and there has been a drought in previous winter; plant use of spring water taken as source-2; 1/2 range in lieu of std</t>
  </si>
  <si>
    <t>During wet periods, species differences in water use were minimal, with common dependency on recent rainfall events stored in the upper soil layers. However, during dry periods, most C3 species used proportionally more water from deeper portions of the soil profile relative to the C4 grasses. Plants in uplands used more shallow soil water compared to those in lowlands, with the greatest differences across the topographic gradient occurring during dry periods. Variation in precipitation history and landscape positions are greater determinants of water-use patterns than would be expected based on absolute rooting depth.</t>
  </si>
  <si>
    <t>sampled monthly from June to August 2004 and 2005</t>
  </si>
  <si>
    <t>2 &gt;100m transects E-W direction (upland vs lowland) in 2 annually burned ungrazed catchments; 3 replicates for each species</t>
  </si>
  <si>
    <t>Winter P used as proxy for deep soil water; soil sampled to 30cm depth due to rocks; June 2004 is the only month with no water stress; unfortunately the results are given by species and month, but averaged over the three topo positions, athough authors note significant difference by topo; Ceanothus americanus is the only species certain to be not occuring in lowland; site near a stream</t>
  </si>
  <si>
    <t>P = 835 mm/yr; cool, dry winters and warm, wet summers</t>
  </si>
  <si>
    <t xml:space="preserve">soil moisture to 35cm or shallow bedrock; one 6m sample using pushcore into bedrok </t>
  </si>
  <si>
    <t>source-2 is winter precip, a distinct endmember, a proxy chosen by the authors for deep moisture recharged in the past cool season; mean of Jun-Jul-Aug in 2 growing seasons</t>
  </si>
  <si>
    <t>striking landscape on GE; ecosystem boundaries follow contours; authors wrote: In this region, plant communities follow a distinctive
zonation, arranged in well-defined vegetation belts along gypsum hills; hill top plants strong depend on crystaline gypsum water</t>
  </si>
  <si>
    <t>saline coarse desert gypsum soil</t>
  </si>
  <si>
    <t>Evergreen broadleaf shrub, halophyte</t>
  </si>
  <si>
    <t>P = 335 mm/yr, concentrated in spring and autum (semi-arid, highly seasonal)</t>
  </si>
  <si>
    <t>rooting depth, xylem vessel density</t>
  </si>
  <si>
    <t>sampling in spring (wet) and summer (dry)</t>
  </si>
  <si>
    <t>5 individuals for each species; vigorous, medium sized &gt;5m from one another; max H 0.4m - 2.0m; rooting depth from 1-8m</t>
  </si>
  <si>
    <t>Evergreen broadleaf shrub, halophyte, 8m rooting depth</t>
  </si>
  <si>
    <t>There was a clear segregation in the sources of water used by dominant woody species from plant communities co-existing on gypsum hills, and it responded to their rooting depth and position along the hill. Shallow-rooted plants growing out of saline depressions exploited superficial free soil water and gypsum crystallization water, with limited access to GW, particularly during summer. In contrast, deep-rooted plants and shallow-rooted plants from saline depressions thrived preferentially on the water table. Such differences were noticeable in spring, but became sharper during summer; The effect of root depth on the isotopic composition of xylem water was not significant in spring, but became highly significant during summer</t>
  </si>
  <si>
    <t>it is not clear whether the gypsum crystaline water was bound to the crystals in wet periods, so no source-2 recorded; only groundwater use, inferred from isotopes of springs, are recorded here; no std given</t>
  </si>
  <si>
    <t>WT depth not given; spring water used as proxy; but since saline depresses indicate direct evaporation from a shallow water table, plant use of spring water is interpreted as plant use of groundwater; also, authors repeated mentioned that the deep rooted plants have direct access to the water table; rooting depth data available; wonderful illustration</t>
  </si>
  <si>
    <t>sandy-gravely loam over shale-mudstone</t>
  </si>
  <si>
    <t>dD values of xylem saps of both species matched winter precipitation input values throughout most of the summer, indicating a reliance on deep-soil moisture sources throughout the growing season. Mture Q. gamellii did not take up summer precipittion, where A. grandidentatus responded slightly to the largest summer rain event.</t>
  </si>
  <si>
    <t>5 adjacent pairs of each species sampled at each site; both species equal abundance at slope site; fewer Q. gamelii at stream site (closed canapy)</t>
  </si>
  <si>
    <t>pre-dawn and mid-day leaf water potential</t>
  </si>
  <si>
    <t>7 sampling dates Mar - Sep 1991</t>
  </si>
  <si>
    <t>80% falls as winter snow</t>
  </si>
  <si>
    <t>within 3m of Perennial stream</t>
  </si>
  <si>
    <t>source-2 is winter precipitation which has distinct isotopes (summer rain has higher dD values); mean and std of small and large trees</t>
  </si>
  <si>
    <t>end members are winter-spring P and summer P, no soil water samples; WTD not given, stream-site trees may tap GW, but recorded here as S2, although it may include S2 and S4, hence entered into total use of past-P</t>
  </si>
  <si>
    <t>G. biloba switched its major water sources from soil water at 0–60 cm depth and precipitation in the wet summer, to soil water from &gt;90 cm depth and groundwater in the dry winter.</t>
  </si>
  <si>
    <t>2-way GW-lake flow; mean of 3 very close sites (1, 5, 30m to riv)</t>
  </si>
  <si>
    <t>P 1100-1400 mm/yr; most in May-Sep</t>
  </si>
  <si>
    <t>3 sites 1,5,10m to river</t>
  </si>
  <si>
    <t>1.6 (1.2-2)</t>
  </si>
  <si>
    <t>bi-monthly Aug 2014 - Jul 2015</t>
  </si>
  <si>
    <t>source-2 difficult to infer; only GW use recorded</t>
  </si>
  <si>
    <t>P = 352 mm/yr</t>
  </si>
  <si>
    <t>P = 407 mm/yr</t>
  </si>
  <si>
    <t>P = 450 mm/yr</t>
  </si>
  <si>
    <t>monthly during growing season (May-Sep) 2016</t>
  </si>
  <si>
    <t>As all plant sampling sites were located far from the rivers and groundwater, our measurements could only be used to calculate the frction of water uptake fro different soil depths</t>
  </si>
  <si>
    <t>Large P and deep infiltration enable deep uptake in this semi-arid climate - plant uptake is set by infiltration depth</t>
  </si>
  <si>
    <t>soil moisture to 1m depth</t>
  </si>
  <si>
    <t>data indicate that native trees growing on shallow karst soils in northern Yucatan use little or no groundwater and depend mostly on water stored within the upper 2–3 m of the soil/bedrock profile. Water store in soil-filled cavities and porous limestone bedrock is apparently sugnifcient to sustain adult evergreen trees throughout the pronounced dry season.</t>
  </si>
  <si>
    <t xml:space="preserve">P = 1000 mm/yr, 80% in May-Oct, with dry season Nov-Apr </t>
  </si>
  <si>
    <t>9 (&lt;1m range)</t>
  </si>
  <si>
    <t>20 (&lt;1m range)</t>
  </si>
  <si>
    <t>n=4, DBH 39-70cm, all at Hocaba site</t>
  </si>
  <si>
    <t>n=4, DBH 38-42cm, 2 at Hocaba, 2 at Kampepen</t>
  </si>
  <si>
    <t>n=3, DBH 71-95cm, 2 Kampepen, 2 Santa Cruz</t>
  </si>
  <si>
    <t>n=10, DBH 32-99cm, 4 Kampepen, 3 Hocaba, 3 Santa Cruz</t>
  </si>
  <si>
    <t>n=3, DBH 32-59cm, 2 Kempepen, 1 Hocaba</t>
  </si>
  <si>
    <t>n=3, DBH 45-79cm, 1 at each site</t>
  </si>
  <si>
    <t>all samples in late Apr (late dry season) 2002</t>
  </si>
  <si>
    <t>leaf C isotopes, soil water content; pits excavated by pcik and dynamite to examine max roting depth, to 4m in Hocaba and Santa Cruz, 9m at Kmpepen (water table)</t>
  </si>
  <si>
    <t>3 sites are 4–30 km apart; limatic and physiographic conditions very similar; % water source given for 6 of the 7 species (Tab 2); plants using rock moisture; GW likely locally recharged in wet season; GW use likely under-estimated by using rooting depth to limit GW uptake - how can they be sure they did not miss deeper roots by excavating one hole at each site?</t>
  </si>
  <si>
    <t>shallow karst soil (3-50cm) over a layer of very hard limestone, underlain by softer, friable limestone with spongy texture; soil filled cracks, cevices, cavities</t>
  </si>
  <si>
    <t>isotope data collected at peak of drought (Apr); &lt;9mm P fell in Mar&amp;Apr; plant use of shallow and deep bedrock water (15-300cm) taken as source-2</t>
  </si>
  <si>
    <t>P = 1206 mm/yr; wet season Apr-Sep; study year drier than normal (70%)</t>
  </si>
  <si>
    <t>Forest and bush appear mostly on the hillslopes with abundant cracks, fissures, channels and small solution holes covered by soils</t>
  </si>
  <si>
    <t>karst plateau in SW China, 70% of area covered by rock outcrop; The height of arbor is usually low and most of its species do not reach their biological heights because the available water stored in the karst soil is limited</t>
  </si>
  <si>
    <t>10yr old; H 6-12m</t>
  </si>
  <si>
    <t>2-5yr old; H 0.8-3m</t>
  </si>
  <si>
    <t>soil waer concent</t>
  </si>
  <si>
    <t>3 sampling dates: Dec 20 2005 (drought season), and July 29 + Sep 17 2006 (rainy season)</t>
  </si>
  <si>
    <t>Only the dry season result recorded; well-drained site, plant use of spring-signature water is best interpretated as water in rock fractures above water table, source-2; no std given</t>
  </si>
  <si>
    <t>0.38  (&gt;1m in dry season)</t>
  </si>
  <si>
    <t>results of IsoSource analyses suggested that species shift from using a combination of deep soil water and/or groundwater in the dry season to shallow and deep soil in the wet season, irrespective of the plant communities.  The substrate of the buttonwood ridge is composed and is elevated as much ~0.5m above mean sea level. We use δ18O data only because halophytic plants discriminate against deuterium during water uptake</t>
  </si>
  <si>
    <t>wells only 1m deep; deeper WT not measured; because it is difficult to rinterpretate the glyths in Fig 5 for soruce proportions, only species discussed in the text are recorded</t>
  </si>
  <si>
    <t>Gobabeb Training and Research Centre, coastal Namibia</t>
  </si>
  <si>
    <t>P = 0 - 12 mm/yr; 60-200 days with fog</t>
  </si>
  <si>
    <t xml:space="preserve">trees are confined to the banks of ephemeral rivers; none of the trees in this study are able to utilise fog water even though fog events may contain considerable amounts of water. Rather, all of the trees are reliant on a seasonally fluctuating combination of groundwater, shallow soil water and deep soil water. These water sources directly depend on Kuiseb
aquifer recharge resulting from flood water infiltration. </t>
  </si>
  <si>
    <t>4.5 (4-6)</t>
  </si>
  <si>
    <t>sampled twice in dry season (Jun 2004, Jun 2005), late dry season (Nov 2004, Dec 2005), late flood season (Mar 2005, Apr 2006)</t>
  </si>
  <si>
    <t>6 trees per species per age class (young, adult) sampled in 100m x 500m riparian zone</t>
  </si>
  <si>
    <t>All trees within 50m of active channel, rely on soil ad GW recharged by flash flooding from upland cachments; here source-2 is not local P but soil water recharged by flood water from uplands; wish top soil layer thinner</t>
  </si>
  <si>
    <t>P = 1450 mm/yr, wet season Jun-Oct</t>
  </si>
  <si>
    <t>difficult to infer source-2 in rainy months; only data from months without precip is recorded, with entire water use from source-2; sites are on high slopes far from river/GW</t>
  </si>
  <si>
    <t>GW salinity</t>
  </si>
  <si>
    <t>11 plots, 5 individuals per species</t>
  </si>
  <si>
    <t>sampling at peak dry season (Apr) and peak rainy season (Aug) 2011</t>
  </si>
  <si>
    <t>difficult to infer source-2 given shallow water table (low vadose zone storage); only dry-season GW use recorded</t>
  </si>
  <si>
    <t>monthly flooding frequency</t>
  </si>
  <si>
    <t>Water contributions
from the various soil layers and from groundwater differed and the desert riparian P. euphratica forests in different habitats had dissimilar water use strategies</t>
  </si>
  <si>
    <t>P = 42 mm/yr; 70-80% in Jun-Sep; PET = 3755 mm</t>
  </si>
  <si>
    <t>no sampling time relative to P events given; difficult to infer source-2; only GW use recorded; assuming sampling in growing season</t>
  </si>
  <si>
    <t>Desert oasis; local P=42mm/yr; shallow GW recharged by seeps from river sourced in the mountains; spread read from distribution in Fig 3</t>
  </si>
  <si>
    <t xml:space="preserve">4 sites progressively away from stream with a water table depth gradient </t>
  </si>
  <si>
    <t>Lewis Springs site (perennial), San Pedro R., AZ, US</t>
  </si>
  <si>
    <t>Escapule Wash site (ephemeral), San Pedro R, AZ, US</t>
  </si>
  <si>
    <t>4.26 (3.86-4.69)</t>
  </si>
  <si>
    <t>P = 330 mm/yr; 60% as summer monsoon, 40% in winter</t>
  </si>
  <si>
    <t>sampling in spring (19-24 Apr), summer: (7-11 Jun, 9-11 Jul) (dry), (8-11 Aug) (wet, monsoon), and fall (20-17 Sep) (flooding at pernnial reach) 1997</t>
  </si>
  <si>
    <t>soil mositure at 5, 10, 25, 50, 100cm; pre-dawn leaf water potential</t>
  </si>
  <si>
    <t>During Apr, Jun, and Jul, local floodplain GW isotopically resembled winter precipitation. However, during summer rainy season in response to storm and flow events, local floodplain GW at this site was substantially enriched and reflected monsoon precipitation and recent streamflow. Isotopic composition of regional GW was stable throughout the growing season. Stream water was tightly linked with GW in these reaches, and therefore, stream water was not treated as a separate source</t>
  </si>
  <si>
    <t>5-7 tree clusters with all 3 species selected at each site</t>
  </si>
  <si>
    <t>Winter and summer monsoon P isotopically distinct; Only data for Jun and Jul (dry season, plants using GW with winter P isotopes) recorded, for monsoon rain in Aug-Sep infiltrated to the water table, significantly enriching GW</t>
  </si>
  <si>
    <t>WT stable along main valley, variable at ephemeral site; site location based on elevation given in 2003 paper. No dry season data for Boquillas site (intermittent) - only Aug data after large monsoon rain. GW source can be from flooding</t>
  </si>
  <si>
    <t>All samples collected in 22-23 July 2016 (late dry season)</t>
  </si>
  <si>
    <t>P = 1680 mm/yr; 1000 mm (60%) in summer</t>
  </si>
  <si>
    <t xml:space="preserve"> 46 species on a 200x20m plot; DBH 103 - 605 (not clear mm or cm)</t>
  </si>
  <si>
    <t>Soil water content increased with soil depth at all transects. Soil water contributions to xylem water from the 0.0-0.2 m depth in all the sampled trees averaged 62.78±0.20% (mean ±1SD). This was significantly higher than the contributions from all other depths. Source contributions to xylem water from the 2.0-3.0 m depth and the 1.0-2.0 m depth were 17.89±0.11% and 11.59±0.06%, respectively. Contributions from the deepest layer (3.0-4.0 m) were 5.28±0.02%, but were relatively similar across all species.</t>
  </si>
  <si>
    <t xml:space="preserve">P=1680mm, 60% Dec-Feb (summer), Jul-Aug-Sep-Oct each &lt;50mm (winter dry season); ; soil water content increases with depth from 5-10% at surface to 25-30% at 1m depth; </t>
  </si>
  <si>
    <t>All sampling in July, end of dry season; P=150mm (Fig S4.4); assuming 0.2 field capacity, and all P comes as a single pulse, without canopy intercetion, then 150mm will wet 0.75m; safe to assume that soil moisture &gt;2m soil depth is recharged by past wet season rain; no error bar given; std for 3 species derived from duplicate samples</t>
  </si>
  <si>
    <t>P = 474 mm/yr, 67% in Jun-Aug</t>
  </si>
  <si>
    <t>2.3 (2-2.8)</t>
  </si>
  <si>
    <t>soil water content; needle C13</t>
  </si>
  <si>
    <t>monthly, 14 sampling dates in 2 growing seasons 2010,2011</t>
  </si>
  <si>
    <t>Difficult to infer S2; GW recorded only, only dry months, with P &lt; 30mm (Apr/Sep 2010; Apr/Sep/oct 2011); assuming fc=0.1 for sand, 30mm P infiltrates to 30cm; WTD&gt;2m, so WT can be safely regarded as recharged by past P;</t>
  </si>
  <si>
    <t>flat, P=474mm, locally recharged GW</t>
  </si>
  <si>
    <t>Mongolian pine in a sparse wood grassland stand maintains a relatively stable state under the current water conditions by varying its water use sources at a constant water use efficiency.</t>
  </si>
  <si>
    <t>soil water content, sap flow;</t>
  </si>
  <si>
    <t>29yr; DBH 11cm; H 6m, 12 trees sampled</t>
  </si>
  <si>
    <t>5.45 (5-5.9)</t>
  </si>
  <si>
    <t>on dune</t>
  </si>
  <si>
    <t xml:space="preserve">only GW recorded in only dry months </t>
  </si>
  <si>
    <t>cannot find 262m in the region;</t>
  </si>
  <si>
    <t>19yr old; 104/ha; DBH 11cm, H 5m</t>
  </si>
  <si>
    <t>P = 642 mm/yr; wet season Aug-Oct;Asian monsoon</t>
  </si>
  <si>
    <t>7yr old; H 3.4m, BD 9cm</t>
  </si>
  <si>
    <t>root growth; soil+leaf water potential; sap flow; gas exchange</t>
  </si>
  <si>
    <t>5 sampling days in Apr, Jul, Aug (2, wet-season onset), Oct</t>
  </si>
  <si>
    <t>no P in Mar-Apr, Jun-Jul; Apr/Jul (dry-season) data recorded, assuming 30-80cm uptake from past P (S2)</t>
  </si>
  <si>
    <t>J. regia was compelled to take a larger amount of water from the deep soil layers in the dry season, but this shift could not prevent water stress in the plant</t>
  </si>
  <si>
    <t>little rain in dry season; 0.3-0.8m deep soil safely assumed to be recharged in previous month (see Figure 1c/d)</t>
  </si>
  <si>
    <t>P = 502 mm/yr; Med type climate with hot/dry summers; PET = 1524 mm/yr</t>
  </si>
  <si>
    <t>3.7 (3.6-3.9)</t>
  </si>
  <si>
    <t>4.2 (4.0-4.4)</t>
  </si>
  <si>
    <t>sampling between Jul 19 2008 - Jul 18 2010</t>
  </si>
  <si>
    <t>leaf water potential, soil water potential</t>
  </si>
  <si>
    <t>only Nov 2009 samples used for %source model (only time soil/rock samples tken by drilling)</t>
  </si>
  <si>
    <t>3 20x20m plots to sample trees; 3 sites (including a bare ground) were chosen that are likely to use GW, that differ in elevation</t>
  </si>
  <si>
    <t>For E. diversifolia (101), the 25th and 75th percentiles for possible groundwater use ranged between 27 and 69%, subsurface soil water was 17 – 61% and surface soil water was 5 – 18%. In the A. verticillata site (099), the 25th and 75th percentiles for possible groundwater use ranged between 32 and 65%, possible subsurface soil water was 21 – 63% and surface soil water was 5 – 13%. However, for the E. diversifolia twig samples on the outside of the A. verticillata plot (E. diversifolia (099)), the possible combinations are more informative. The 25th and 75th percentiles for groundwater were estimated to be 66 – 85%, possible subsurface soil water was 9 – 30% and surface soil
water was 2 – 6% (Figure 7).</t>
  </si>
  <si>
    <t>sample taken in Nov 2009, a month with no P prior (Fig 2); GW recharge ruled out; GW use recorded; depth of soil coring unknown, difficult to infer S2</t>
  </si>
  <si>
    <t>9 sampling dates in growing season 2016</t>
  </si>
  <si>
    <t>soil water content remained same thru season in 1-2m depth (not recharged by P); assumed recharged in past season (S2)</t>
  </si>
  <si>
    <t>stomata cond, leaf water potential, pohtosyn rate, fine root biomass profile to 2m</t>
  </si>
  <si>
    <t>The 2 species behaved different in pure mono plantations, but the same in mixed stands! Fig 1 shows constant soil moisture below 1m depth; Fig 1d gives wet  (1,5,8,9)and dry (2,3,4,6,7) sampling periods</t>
  </si>
  <si>
    <t>mono plantation, Ansai, Shannxi Prov, CN</t>
  </si>
  <si>
    <t>mixed plantation, Ansai, Shannxi Prov, CN</t>
  </si>
  <si>
    <t>pure stand 14yr old, 1176/ha, H 3.2m, DBH 6cm</t>
  </si>
  <si>
    <t>pure stand 14yr old, 1900/ha, H 3.4m, DBH 5cm</t>
  </si>
  <si>
    <t>mixed stand 14yr, H 3.7m, DBH 7cm</t>
  </si>
  <si>
    <t>mixed stand 14yr, H 3.1m, DBH 4cm</t>
  </si>
  <si>
    <t xml:space="preserve">P = 493 +/- 129 mm/yr </t>
  </si>
  <si>
    <t>Floodplain of River Murray, overlying saline unconfined aquifer 2-4m depth</t>
  </si>
  <si>
    <t>Forests cover ~48% of the floodplain, and are the only communities whose roots can reach the water table and play a significant role in discharge of the groundwater.</t>
  </si>
  <si>
    <t>75/ha, D 61cm, LAI 0.6</t>
  </si>
  <si>
    <t>675/ha, D 14cm, LAI 1.0</t>
  </si>
  <si>
    <t>350/ha, D 24cm, LAI 1.0</t>
  </si>
  <si>
    <t>50/ha, D 1m, LAI 1.5</t>
  </si>
  <si>
    <t>P = 260 mm/yr; dry summer; PET 2000 mm/yr</t>
  </si>
  <si>
    <t>ground-water EC; sap flow; soil water potential, water content, Cl concentration</t>
  </si>
  <si>
    <t>sampling 6 times Jan-Mar (summer), 8 times Jul-Oct (winter) 1991, 6 times Feb-Jun (autumn) 1992</t>
  </si>
  <si>
    <t>Here shallow WT sites use less GW, due to GW salinity; authors discuss shallow infiltration, assuming &gt;50cm comes from GW cap rise; WTD inferred from Fig 6; P=260mm/yr, shallow valley GW fed by uplands</t>
  </si>
  <si>
    <t>Despite its salinity (EC 11-33 dS/m), groundwater was used by forests at all sites and all times, making up 100% of transpiration in more than half of the measurements, and 40-80% in the remainder.</t>
  </si>
  <si>
    <t>2.0 - 4.0</t>
  </si>
  <si>
    <t>no deep soil member; GW use recorded; authors say shallow infiltration; with WT 2-4m deep, GW unlikely recharged by local P (260mm/yr) but by uplands draining into the floodplain</t>
  </si>
  <si>
    <t>soil moisture in upper soil layers was significantly lower in dry season and V. paradoxa shifted to deeper water sources, obtaining ca. 30% of its water from groundwater and ca. 50% from 30 to 600 cm depth</t>
  </si>
  <si>
    <t>P = 790 mm/yr; wet season in Apr-Oct; 70% in Jul-Sep</t>
  </si>
  <si>
    <t>10 trees, DBH 8-55cm</t>
  </si>
  <si>
    <t>sampling in Nov 2012 (dry), Aug 2013 (wet)</t>
  </si>
  <si>
    <t>soil water content to 6m</t>
  </si>
  <si>
    <t>only dry season data recorded, no P in Oct-Nov</t>
  </si>
  <si>
    <t>distinct wet-dry season difference; low-relief; local recharge; mean of 10 trees</t>
  </si>
  <si>
    <t>Evergreen species seem to depend more on rain-water utilization than the deciduous ones, which utilize ground-water almost exclusively. This pattern is paralleled by the distribution of 813C values which show a greater water-use efficiency for the evergreen species vs the deciduous ones.</t>
  </si>
  <si>
    <t>mediterranean 'macchia' ecosystem, made up of evergreen shrubs and trees; LAI 3.5; 4 plants of each species sampled</t>
  </si>
  <si>
    <t>P = 860 mm/yr, only 24% in Apr-Aug, Mediterranean climate</t>
  </si>
  <si>
    <t>Sampling Aug (end of dry season) 1990; to determine rain water use, sampling occurred 3 days after a rain event of 6.5mm, first rain after 25-day drought</t>
  </si>
  <si>
    <t>GW use recorded; rain and GW as endmembers. Distinct rain and groundwater isotopes: the rain-water had a 8D value of -24.7+-1.7%o, while the ground-water was -43.1+-1.8%o; rain water changed seasonally, GW remained constant, close to annual mean rainwater</t>
  </si>
  <si>
    <t>3+4</t>
  </si>
  <si>
    <t>C13 for water use efficiency</t>
  </si>
  <si>
    <t>most populations reverted to deep soil layers as the main plant water source during seasonal summer droughts. More specifically, we detected a clear geographical differentiation among populations in water uptake patterns even under relatively mild drought conditions (early autumn), with populations originating from more arid regions taking up more water from deep soil layers. However, the preferential access to deep soil water was largely independent of aboveground growth.</t>
  </si>
  <si>
    <t>P = 652 mm/yr, 19% in summer</t>
  </si>
  <si>
    <t>12yr old seedlings, common garden exp with seeds from 56 pops along Med sea</t>
  </si>
  <si>
    <t>Altura exp site, Castellon, east coast Spain</t>
  </si>
  <si>
    <t>sampling on 2 Jun (end spring, wet), 28 Jul (mid summer, dry), 27 Sep (early autumn, drought recovery transition from dry to wet), 2010</t>
  </si>
  <si>
    <t>Rossatto et al. 2012</t>
  </si>
  <si>
    <t>Aug (dry) data recorded, no P in Jul, so lower soil + GW combined as S2; GW use interpretated as deep moisture or winter P (S2); the high elevation, steep terrain, and missing water table depth all suggest that seedlings unlikely accessed groundwater table</t>
  </si>
  <si>
    <t>Site-A, IBGE Ecological Reserve, 33 km south of Brasília, Brazil</t>
  </si>
  <si>
    <t>Site-B, IBGE Ecological Reserve, 33 km south of Brasília, Brazil</t>
  </si>
  <si>
    <t>Site-C, IBGE Ecological Reserve, 33 km south of Brasília, Brazil</t>
  </si>
  <si>
    <t>Site-D, IBGE Ecological Reserve, 33 km south of Brasília, Brazil</t>
  </si>
  <si>
    <t>Site-E, IBGE Ecological Reserve, 33 km south of Brasília, Brazil</t>
  </si>
  <si>
    <t>P = 1500 mm/yr, with a pronounced dry season May-Sep</t>
  </si>
  <si>
    <t>hilltop, well-drained</t>
  </si>
  <si>
    <t>deep Oxisols</t>
  </si>
  <si>
    <t>hydro-morhic soil</t>
  </si>
  <si>
    <t>shallower Cambisols</t>
  </si>
  <si>
    <t>valley bottom, water-log</t>
  </si>
  <si>
    <t>woody savanna, sensu stricto</t>
  </si>
  <si>
    <t>shrubby savanna, campo cerrado</t>
  </si>
  <si>
    <t>near treeless, campo sujo</t>
  </si>
  <si>
    <t>Allagoptera campestris, Bauhinia pulchella, Byrsonima crassa, Dalbergia miscolobium, Kielmeyera coriacea, Qualea grandiflora, Roupala montana, Schefflera macrocarpa, Stryphnodendron adstringens, Syagrus flexuosa</t>
  </si>
  <si>
    <t>Anacardium humile, Byrsonima crassa, Dalbergia miscolobium, Guapira noxia, Hymenaea stigonocarpa, Miconia ferruginata, Ouratea hexasperma, Palicourea rigida, Sclerolobium paniculatum, Stryphnodendron adstringens, Syagrus comosa, Syagrus flexuosa, Symplocos rhamnifolia</t>
  </si>
  <si>
    <t>Anacardium humile, Byrsonima crassa, Hymenaea stigonocarpa, Ouratea hexasperma, Palicourea rigida, Sclerolobium paniculatum, Stryphnodendron adstringens, Syagrus comosa, Symplocos rhamnifolia</t>
  </si>
  <si>
    <t>Anacardium humile, Dalbergia miscolobium, Ouratea hexasperma, Schefflera macrocarpa, Stryphnodendron adstringens, Syagrus comosa, Symplocos rhamnifolia</t>
  </si>
  <si>
    <t>Bauhinia pulchella, Byrsonima crassa, Calliandra dysantha, Guapira noxia, Kielmeyera coriacea, Miconia ferruginata, Roupala montana, Stryphnodendron adstringens, Styrax ferrugineus, Syagrus comosa, Syagrus flexuosa, Symplocos rhamnifolia</t>
  </si>
  <si>
    <t>toe slope, poorly drained</t>
  </si>
  <si>
    <t>rolling hilly terrain on Paleozoic sandstone or Precambiran shied plateau</t>
  </si>
  <si>
    <t>hornbeam</t>
  </si>
  <si>
    <t>Evergreen broadleaf shrub, small tree</t>
  </si>
  <si>
    <t>Monkey Nut</t>
  </si>
  <si>
    <t xml:space="preserve"> locustberries/serrette (B. crassa)</t>
  </si>
  <si>
    <t>Evergreen broadleaf tree, small, slow growing, legume</t>
  </si>
  <si>
    <t>orchid trees</t>
  </si>
  <si>
    <t>small palm, evergreen shrub</t>
  </si>
  <si>
    <t>10-14 mature wood plant, of 21 species, sampled at each topo-segment, one tree per species per location; sampling on 18 Nov 2007 after 2 weeks no rain</t>
  </si>
  <si>
    <t>7.1-10.5</t>
  </si>
  <si>
    <t>3.9-4.5</t>
  </si>
  <si>
    <t>1.8-4.1</t>
  </si>
  <si>
    <t>3.3-5.0</t>
  </si>
  <si>
    <t>1.1-4.0</t>
  </si>
  <si>
    <t>Vegetation at higher elevation extracted water from deeper unsaturated soils and had greater variability in water uptake strategies, which was coupled to a denser and more complex woody layer. Plants on these soils used stored water from both shallow (&lt;0.6 m) and deep (0.6–2.00 m) soil layers. At lower elevation sites, however, the presence of a water
table near the soil surface restricted water uptake to the shallower wet season unsaturated zone of the soil profile.</t>
  </si>
  <si>
    <t>a transect is guessed on GE in the reserve with 110m elevation drop, 5 segments hill to valley: A/B (sensu stricto), C/D (campo cerrado) E (campo sujo); together 21 woody species in 22 genera sampled; GW likely locally recharged at A, but fed by hillsloep flow at E; basal area, tree density, tree height and diamer all decreased from hill to valley</t>
  </si>
  <si>
    <t>Bello et al. 2019</t>
  </si>
  <si>
    <t>in pure stands, both species primarily utilized soil water near the surface. In contrast, partial niche complement for limited water resources between the two species in mixed stands resulted in less water constraint (i.e., less negative PLWP) for oak trees compared to pure stands, especially for small trees</t>
  </si>
  <si>
    <t>Quercus petraea (Matt) Liebl</t>
  </si>
  <si>
    <t>Pinus sylvestris L.</t>
  </si>
  <si>
    <t>oak stand, OPTMix exp site, Orléans state forest, central France</t>
  </si>
  <si>
    <t>pine stand, OPTMix exp site, Orléans state forest, central France</t>
  </si>
  <si>
    <t>mixed stand, OPTMix exp site, Orléans state forest, central France</t>
  </si>
  <si>
    <t>pure stand, D 34cm, N=3</t>
  </si>
  <si>
    <t>pure stand, D 23cm, N=3</t>
  </si>
  <si>
    <t>50cm loamy sand over clay with perched waterlogging</t>
  </si>
  <si>
    <t>pre-dawn leaf water potential, soil water content at 20, 40, 60cm, root distribution to 1m</t>
  </si>
  <si>
    <t>sampling on Sep 7 2016, driest period in summer drought; 9 plots, 48 trees sampled;</t>
  </si>
  <si>
    <t>sessile oak</t>
  </si>
  <si>
    <t>Deciduous broadleaf tree, large</t>
  </si>
  <si>
    <t>mixed stand, D 24cm, N=3 each</t>
  </si>
  <si>
    <t>mixed stand, D 36cm, N=3 each</t>
  </si>
  <si>
    <t>P = 729 mm/yr, rather evenly distributed; but in 2016 lower P in Jun, little in Jul-Aug, and higher temperature</t>
  </si>
  <si>
    <t>deep soil recharged in May-June; 7mm P in Jul, 11mm in Aug; assuming fc=0.1(sandy loam), 11mm rain can infil 11cm max; &gt;30cm soil O18 near identical to GW (Fig 5); assume here soil &gt; 30cm as recharged by past P (source-2)</t>
  </si>
  <si>
    <t>rolling hills, north central France, no geology info given</t>
  </si>
  <si>
    <t>well drained but with perched saturation over clay lyaer</t>
  </si>
  <si>
    <t>a really interesting study showing that both species take shallow water in mono culture, but deeper when mixed, particularly Oak; no info to differentiate locations of stands; OPTMix (Oak/ Pine Tree Mixture, https://optmix.irstea.fr/)</t>
  </si>
  <si>
    <t>O’Keefe et al. 2019</t>
  </si>
  <si>
    <t>Asclepias tuberosa</t>
  </si>
  <si>
    <t>Liatris aspera</t>
  </si>
  <si>
    <t>Butterfly weed, Butterfly Milkweed, Orange Milkweed, Pleurisy Root, Chigger Flower</t>
  </si>
  <si>
    <t>round head lespedeza</t>
  </si>
  <si>
    <t>Perennial forb, C3, legume</t>
  </si>
  <si>
    <t>tall blazing star</t>
  </si>
  <si>
    <t>Perennial ferb, C3</t>
  </si>
  <si>
    <t>little bluestem, beard grass</t>
  </si>
  <si>
    <t>Perennial bunchgrass, C4</t>
  </si>
  <si>
    <t>Indian grass</t>
  </si>
  <si>
    <t>Cedar Ck Eco Res (LTER), Bethal, MN, US</t>
  </si>
  <si>
    <t>P = 781 mm/yr, 71% in growing season (Apr-Sep); sampling year 2017 P = 760 mm</t>
  </si>
  <si>
    <t>sandy (94% sand)</t>
  </si>
  <si>
    <t>glacial outwash sand plain</t>
  </si>
  <si>
    <t>sampling once each month in Jun, Jul, Agu 2017</t>
  </si>
  <si>
    <t>sampling 1 individual per species from each of 4 diversity treatment plotss: mono, 2-species, 4-species, 16 species</t>
  </si>
  <si>
    <t>soil mositure 1-10cm, leaf gas exchange and water potential, above-ground biomass</t>
  </si>
  <si>
    <t>Authors state that soils &gt; 1m deep is recharged by winter P, whose isotpoes are used in mixing model and assumed here to be sourse-2; mean of the 4 diversity-treatments recorded</t>
  </si>
  <si>
    <t>All species primarily utilized water from either 5-cm or 35-cm deep soil and did not utilize deeper soil water; most species shifted water source as community diversity increased</t>
  </si>
  <si>
    <t>near lake, flat</t>
  </si>
  <si>
    <t>lat-lon given very much off, but found from the LTER website; site elevation the same as Fish Lake; site close to wetlands. WTD cannot be deep, but not reported</t>
  </si>
  <si>
    <t>very useful insights; for GW, winter P, aquifer n springs were used, all similar; spring used for mixing model</t>
  </si>
  <si>
    <t>0–120cm contributed 75–80% in growing season; V. negundo displayed larger ecological plasticity to switch between shallow/deep layers; Functionally dimorphic root related to flexible uptake</t>
  </si>
  <si>
    <t>P = 537 mm/yr, 80% in May-Sep, large inter-annual var, very wet Jul and dry Aug-Sep in 2016</t>
  </si>
  <si>
    <t>sampling once per month May-Sep 2016;</t>
  </si>
  <si>
    <t>Perennial desert shrub, small, evergreen (author say deciduous)</t>
  </si>
  <si>
    <t>59-65% cover, H 0.2m, n=3</t>
  </si>
  <si>
    <t>61-68% cover, H 0.6m, n=3</t>
  </si>
  <si>
    <t>62-70% cover, H 1.5m, BD 1.3cm, n=3</t>
  </si>
  <si>
    <t>soil water content, root distribution to 60, 100, 200cm for the 3 species</t>
  </si>
  <si>
    <t>P = 537 mm/yr, most in Jun-Sep</t>
  </si>
  <si>
    <t>well-drained steep loess slope</t>
  </si>
  <si>
    <t>comparing 4 mixing models: IsoSource, SIAR, MixSIr, MixSIAR; same data as 2017 but 1 more species</t>
  </si>
  <si>
    <t>little change in deep soil moiture May-Sep but gradual decline; assumed to be recharged by past P (source-2)</t>
  </si>
  <si>
    <t>little change in deep soil moiture May-Sep (Fig 4) but gradual decline; assumed to be recharged by past P (source-2)</t>
  </si>
  <si>
    <t>no sig diff only H or O with IsoSource, MixSIR show larger seasonal diff</t>
  </si>
  <si>
    <t>H. rhamnoides and S. pubescens derived ˜80% of their water from top 120 cm soil in growing seasons;  H. rhamnoides used more deep water as growing season progressed; H. rhamnoides had higher leaf-level water use efficiency than S. pubescens; H. rhamnoides has a greater degree of ecological plasticity</t>
  </si>
  <si>
    <t>H 1.5cm, n=3</t>
  </si>
  <si>
    <t>H 1cm, n=3</t>
  </si>
  <si>
    <t>soil water content, leaf C13 for WUE</t>
  </si>
  <si>
    <t>sampling once per month May-Sep 2016</t>
  </si>
  <si>
    <t>H 1.3m, DB 1cm</t>
  </si>
  <si>
    <t>Floodplain, XTBG, Menglun, Yunnan Prov, CN</t>
  </si>
  <si>
    <t>Terrace, XTBG, Menglun, Yunnan Prov, CN</t>
  </si>
  <si>
    <t>Deeper Soil Water Contribution (Source-2)</t>
  </si>
  <si>
    <t>GW Contribution (Source 3 + 4)</t>
  </si>
  <si>
    <t>Authors state that the wter table is too deep, but these are river floodplain sites. The lower site is about 2m above river level, and the terrace may be 6m above river level; if both sites experience flooding, WT cannot be too deep. GW was not reached at 1.1m sampling depth, so GW is not included in samping and MixSIAR as an end member</t>
  </si>
  <si>
    <t>Among most riparian trees, deep soil (below 50 cm) was the main water source in the dry season, and shallow soil (above 15 cm) was the primary water source during the rainy season. However, there was no change
in water source for herbs and other shallow‐rooted species with the fluctuation in water availability.</t>
  </si>
  <si>
    <t>river floodplain, flooded multiple times in rainy season</t>
  </si>
  <si>
    <t>soil water concent; species inventary</t>
  </si>
  <si>
    <t>7 in plot</t>
  </si>
  <si>
    <t>33 in plot</t>
  </si>
  <si>
    <t>3 in plot</t>
  </si>
  <si>
    <t>5 in plot</t>
  </si>
  <si>
    <t>&gt;100 in plot</t>
  </si>
  <si>
    <t>20 in plot</t>
  </si>
  <si>
    <t>4 in plot</t>
  </si>
  <si>
    <t>&gt; 50 in plot; many seedlings</t>
  </si>
  <si>
    <t>37 in plot</t>
  </si>
  <si>
    <t>15 in plot</t>
  </si>
  <si>
    <t>23 in plot</t>
  </si>
  <si>
    <t>12 in plot</t>
  </si>
  <si>
    <t>&gt; 50 in plot</t>
  </si>
  <si>
    <t>17 in plot</t>
  </si>
  <si>
    <t>18 inplot</t>
  </si>
  <si>
    <t>P = 1496 mm/yr, dry season Nov-Apr (10-20%), wet season May-Oct (80-90% annual P); T 22C; study year 2016 total comparable to long-term mean, but drier in Mar, Apr, July, Dec, higher in Feb, Aug, Nov</t>
  </si>
  <si>
    <t>Only dry seaon sample (March) included; Mar had zero P in study year, so below 50cm is safely assumed to be recharged by past P (Source-2); no error bars given</t>
  </si>
  <si>
    <t>alluvial floodplain in karst valleys</t>
  </si>
  <si>
    <t>sampling in March 2016 during the dry season and July 2016 during the rainy season; 2 sites: floodplain site flooded several times each year in rainy season, terrace site, seldom flooded; water table not measured, GW not considered as an end member, although deep soil moisture has similar isotopes from river water</t>
  </si>
  <si>
    <t>WTD not given, estimated to be at sea level owning to the short distance to shoreline; it is likely shallower</t>
  </si>
  <si>
    <t>coastal plain, all sites within 5km of Pine River mouth along streams</t>
  </si>
  <si>
    <t>P = 656-1305 mm/yr; dry season May-Jul, wet season Oct-Dec; 1523mm in sampling yr 2010 due to 409mm in Dec</t>
  </si>
  <si>
    <t>soil and groundwater salinity</t>
  </si>
  <si>
    <t>sampled in Jun (dry) nad Nov (wet) 2010</t>
  </si>
  <si>
    <t>tall, n=3</t>
  </si>
  <si>
    <t>scrub, n=3</t>
  </si>
  <si>
    <t>only Jun (dry seaon) groundwater use recorded; Jun has &lt;30mm P, unlikly reaching water talbe; soil sample depth unclear, referred to as "shallow soil", not recorded</t>
  </si>
  <si>
    <t xml:space="preserve">rainwater during the wet season contributes significantly to estuarine vegetation, even to creek-side mangroves inundated by tidal creek water daily, and that estuarine vegetation depends primarily on freshwater throughout the year. In contrast, high intertidal scrub mangroves were found to use the greatest proportion of tidal creek water, supplemented by groundwater
in the dry season. </t>
  </si>
  <si>
    <t>Naiman Desert Res Station, Inner Mongolia, China</t>
  </si>
  <si>
    <t>flat land, locally recharged</t>
  </si>
  <si>
    <t>planted in 80s</t>
  </si>
  <si>
    <t>P = 366 mm/yr,90% in May-Sep; PET = 1937 mm; sampling year 2009 30% lower in P</t>
  </si>
  <si>
    <t>&gt; 60% from 20-80cm, GW contribution is low bc WT deeper than rooting depth (2.5m)</t>
  </si>
  <si>
    <t>soil water, rooting depth</t>
  </si>
  <si>
    <t>sampling May 7, Jun 2, Jul 11 (before) and Jul 16 (after) Jul 13 event of 14mm, 2009, but only May 7 and Jun 2 (dry) dates used in mixing model</t>
  </si>
  <si>
    <t>only GW use in early wet season recorded; May is drier than usual</t>
  </si>
  <si>
    <t>P = 448 mm/yr; 18% in Jul-Sep NAM monsoon rain</t>
  </si>
  <si>
    <t>P = 374 mm/yr; 25% in Jul-Sep</t>
  </si>
  <si>
    <t>P = 368 mm/yr; 22% in Jul-Sep</t>
  </si>
  <si>
    <t>P = 367 mm/yr; 34% in Jul-Sep</t>
  </si>
  <si>
    <t>P = 427 mm/yr; 43% in Jul-Sep</t>
  </si>
  <si>
    <t>P = 490 mm/yr; 58% in Jul-Sep</t>
  </si>
  <si>
    <t>trees used a mixture of soil water and recent precipitation, but not groundwater. During monsoon, a large proportion of xylem water in Pinus edulis and Juniperus osteosperma was from monsoon precipitation, but this use declined sharply with decreasing summer rain input at sites near the regional monsoon boundary in Utah. Quercus gambelii at most sites along the gradient used only deep soil water even following substantial inputs of summer rain. Populations of Quercus at sites with the highest average summer precipitation input, however, predominantly used water in upper soil layers from recent summer rain events. Soil temperature correlated with patterns of summer precipitation use across the gradient; high soil temperatures north of the monsoon boundary may have inhibited surface root activity</t>
  </si>
  <si>
    <t>6 sites along gradient of increasing summer P from Utah to Arizona; sites selected within narrow elevation range (1860–2120 m) with similar average annual P and growing season air T, but systematically different in P seasonality</t>
  </si>
  <si>
    <t>silt loam, rocky below 50cm</t>
  </si>
  <si>
    <t>clay loam, rocky below 50cm</t>
  </si>
  <si>
    <t>clay, rocky below 50cm</t>
  </si>
  <si>
    <t>4-6 trees per species, D sampled repeatedly May-Sep 1993 and 1994; O18 sampled at Blue AZ (site-6) in 1993</t>
  </si>
  <si>
    <t>summer precip has distinct isotopes than winter precip (and deep soil water); authors reports summer rain use fraction, the remainer assumed here as Source-2; mean and std of 4 sampling dates each year</t>
  </si>
  <si>
    <t>&gt; 60m</t>
  </si>
  <si>
    <t>leaf water potential, gas exchange, 10cm soil temperature at 4 sites, GW isotopes (from springs and wells near sites, too deep to be included in mixing); response to deuterium-enriched irrigation at 2 sites (not recorded; onlyr esponse to natural P recorded)</t>
  </si>
  <si>
    <t>the native herbs (C. moorcroftii, A. adsurgens) and one of the shrubs (A. oxycephala) mainly relied on water from the shallow layer (0–30 cm) throughout the growing season, while the introduced shrub (H. rhamnoides) showed plasticity
in switching between water from shallow and deep soil layers depending on soil water availability. All studied plants primarily depended onwater from shallowsoil layers early in the season.</t>
  </si>
  <si>
    <t>there seems a threshold of summer rain, above which, no bother to switch; below, switch; a second threshold: below which, stay in deep, no bother to switch; soil T is a factor;  deep-rooted oaks maintained photosynthesis, but shallow-rooted ones did not</t>
  </si>
  <si>
    <t>sand, higher silt 0-20cm</t>
  </si>
  <si>
    <t>P = 368 mm/yr; 80% Jul-Sep; PET = 1484 mm/yr; short growing season Jun-Sep</t>
  </si>
  <si>
    <t>introduced, fast growing roots, H 0.4-1m</t>
  </si>
  <si>
    <t>native, dense, extensive roots, patchy, H 0.3-0.8m</t>
  </si>
  <si>
    <t>dominant, lateral roots in 30-40cm, H 0.1-0.2m</t>
  </si>
  <si>
    <t>antive, sporatic, lateral roots in 30-40cm, H 0.2-0.5m</t>
  </si>
  <si>
    <t>7 plots sampled in Aug, Sep 2013, Jun, Jul, Aug, Sep 2014</t>
  </si>
  <si>
    <t>soil water content, root structure</t>
  </si>
  <si>
    <t>Jul 29, Aug, Sep 2014 sampls excluded, bc soil water profiles show infiltration into deepest layer (0.6-1.2m); mean of two 2013 and Jun+Jul 29 2014  (dry) results used to obtain Source-2</t>
  </si>
  <si>
    <t>Soil water profiles at all sampling dates allow deduction of rain event infiltration depth (Fig 3), 3 of the 7 dates show soil moisture increase from previous dates in the deepest layer (0.6-1.2m); these dtes are excluded; mean and error from results from the remaining 4 dates recorded here</t>
  </si>
  <si>
    <t>Gurbantunggut Desert eolian / fluvial deposit</t>
  </si>
  <si>
    <t>annaul P=160mm, shallow WT sourced from mountains to the south</t>
  </si>
  <si>
    <t>R. songarica used shallow soil water when relatively wet in spring, but mostly middle soil water in summer and fall. N. tangutorum mainly utilized shallow and middle soil water in spring, but mostly  deep soil water in summer and fall. T. ramosissima utilized the 3 sources evenly in spring and primarily relied on deep soil water in summer and autumn. R. songarica and N. tangutorum responded quickly to large rainfall pulses during droughts</t>
  </si>
  <si>
    <t>P = 160 mm/yr; winter snow cover 20-30cm thick for 100-150 days; PET 2000 mm/yr</t>
  </si>
  <si>
    <t>sampled 2X each month Mar-Oct, 2012 growing season</t>
  </si>
  <si>
    <t>H 78m, RD &lt; 2m, n=4</t>
  </si>
  <si>
    <t>H 55cm, RD &lt;1m, n=4</t>
  </si>
  <si>
    <t>H 1.75m, RD 3m, n=4</t>
  </si>
  <si>
    <t>The apple orchard had a maximum rooting depth of about 16 m, with a deep soil water deficit of about 771 mm. The corresponding figures for the black locust forest were about 25 m and 1926 mm; rapid deep soil desiccation leads to a lack of sustainable root water uptake in deep soil, and the dominance of transpiration by precipitation in this region</t>
  </si>
  <si>
    <t>O18 and soil water changed little below 50cm; with snow, 160mm/yr P, max event summer P=12mm in study year, fc=5%, infil &lt;25cm; assume 0.5-1.8m past P (S2) and deep layer (1.8-3m) GW (same O18) given 5m WTD and silt soil with high cap rise</t>
  </si>
  <si>
    <t>soil water content profile to 3m (WTD 5m); fine root profile</t>
  </si>
  <si>
    <t>the 3 species have different water use patterns. Abies faxoniana relies primarily on groundwater (66-96%) and does not change between seasons. Betula utilis and Bashania fangiana depend predominantly on rainwater (i.e. 13-94% and 32-93%), opportunistically switching to groundwater as the main source during the dry season</t>
  </si>
  <si>
    <t>P = 884 mm/yr, 81% in Jul-Sep; mean T 4.3C; PET = 772 mm/yr</t>
  </si>
  <si>
    <t>overstory, H 25-30m; 50-70% cover</t>
  </si>
  <si>
    <t>midstory, H 5-15m, 30% cover</t>
  </si>
  <si>
    <t>understory, H 0.5-7m, 55% cover</t>
  </si>
  <si>
    <t>samplig daily for 9 days after 2 events: 15mm on Aug-15 2003, 5mm on Mar-7 2004; n=3 for each species</t>
  </si>
  <si>
    <t>soil water content and root biomass to 80cm</t>
  </si>
  <si>
    <t>1.5m?</t>
  </si>
  <si>
    <t>GW isotopoically distinct from both rain events (Fig 3), with soils varying contiously in between; WTD not given; shallow roots suggest reported GW use more likely deep soil water distinct from recent rain</t>
  </si>
  <si>
    <t xml:space="preserve"> WTD=1.5m at nearby spring, uncertain under site; a great study, also calculating % rain in each soil layer</t>
  </si>
  <si>
    <t>Pinus massoniana /Pinus elliottii /Cunninghamia lanceolata</t>
  </si>
  <si>
    <t>soil water content to 50cm</t>
  </si>
  <si>
    <t>discrapancy btw O and H results; O results recorded; results reported for 3 species combined</t>
  </si>
  <si>
    <t>1985 plantation, H 11-14m, DBH 14-18cm</t>
  </si>
  <si>
    <t>sampling 2-4 days per week Jul 2011 - Oct 2013</t>
  </si>
  <si>
    <t>only dry season recorded, aridity index=1 (P=ET); 0.5-1m assumed S2</t>
  </si>
  <si>
    <t>P = 1377 mm/yr; monsoon climate, dry-season Jul-Oct</t>
  </si>
  <si>
    <t>hilly monsoon subtropical</t>
  </si>
  <si>
    <t>the 3 species appeared to have inter-specific competition for water resources from similardepths. There was a switch of the major water source from shallow soil during the non-drought periods (Jul-Oct) to deep soil during the drought periods (Nov–Jun).</t>
  </si>
  <si>
    <t>GW contributed to 45% of plant water use in dry season, decreasing to 4–12% in wet period.</t>
  </si>
  <si>
    <t>P = 249-579 mm/yr; 70% in Jul-Sep</t>
  </si>
  <si>
    <t>soil moisture profile</t>
  </si>
  <si>
    <t>H 5m, DBH 23cm,</t>
  </si>
  <si>
    <t>1.4 (1.1-1.7)</t>
  </si>
  <si>
    <t>sampling every 10 days May-Sep 2012</t>
  </si>
  <si>
    <t>soil water profile to 1.4m</t>
  </si>
  <si>
    <t>also detailed hydrology model; WT rise after wet season P-locally recharged</t>
  </si>
  <si>
    <t>GW recharged in wet season; only May-Jun dry season use recorded, when WT and deep soil water declined continuously</t>
  </si>
  <si>
    <t>frost-table here; no long-term thawing trend; here the deep soil moisture refers to P fallen in previous summer and frozen until spring/summer thaw; summer P low, insufficient to support summer ET</t>
  </si>
  <si>
    <t>with degredation - thawing; here the deep soil moisture refers to P fallen in previous summer and frozen until spring/summer thaw; summer P low, insufficient to support summer ET</t>
  </si>
  <si>
    <t>deep soil water derived from thawing seasonal ground ice (TSGI) provides a background water source for plants during wet years (at least 10–20%) and a stable source during dry years (at least 30–50%) and early in the growing season (60–80% in wet and dry years). Plant water uptake patterns “track” the soil thawing front, using deep and shallow layers in wet years and deep layers during dry years. This plasticity allows boreal plants to cope with seasonal drought and exploit available water sources. The availability of TGSI depends on the amount of rainfall the prior year and on permafrost stability.</t>
  </si>
  <si>
    <t>H 1-2m</t>
  </si>
  <si>
    <t>understory</t>
  </si>
  <si>
    <t>May-Sep P = 164mm in 2009, 197mm in 2010</t>
  </si>
  <si>
    <t>sampling 5 1x1m plots each site, every 2 weeks May-end Aug in 2009 and 2010</t>
  </si>
  <si>
    <t>soil temperature, thaw depth, soil and moss water potential of top 25cm</t>
  </si>
  <si>
    <t>summer P has distinct isotopes from ice/melt water</t>
  </si>
  <si>
    <t>both B. attenuata and B. ilicifolia are phreatophytic as they derived some of their water from groundwater throughout the dry-wet cycle, with the exception of B. attenuata at the site of greatest depth to groundwater (30 m) which did not use groundwater. A high proportion (&gt;50%) of groundwater use was not maintained throughout all seasons. With the onset of the hot Mediterranean summer, progressive drying of the surface soils resulted in increased use of groundwater and deep soil moisture. During the wet winter plants used proportionately more water from the upper layers of the soil profile. The degree to which groundwater was utilised by the study species was dependent on the proximity of groundwater, availability of moisture in shallower horizons of the soil profile, root system distribution and maximum root depth.</t>
  </si>
  <si>
    <t>P = 870 mm/yr, 80% in May-Oct (winter)</t>
  </si>
  <si>
    <t>4 sites within 5km radius, with different water table depth among and within; 2 trees of 10-15 yr old per species sampled at each site</t>
  </si>
  <si>
    <t>sampling bi-weekly for 12 month (Oct 1997 - Sep 1998)</t>
  </si>
  <si>
    <t>Mediterranian climate; study year "little or no rain occurring in November–February" with positive H2 values in P; both deep soil and GW recharged in wet season, excluded here; only dry season results recorded; deepest soil layer at each site above the water table is taken as source-2, mean/std of 4 summer month results</t>
  </si>
  <si>
    <t>Water source for coexisting R. soongorica and N. sphaerocarpa did not differ at the sites with high precipitation, but significantly differed in more arid locations. The plants relying on groundwater maintained consistent water use strategies, but not plants that took up precipitation-derived water.</t>
  </si>
  <si>
    <t>12 (11-13)</t>
  </si>
  <si>
    <t>14 (13-15)</t>
  </si>
  <si>
    <t>3.25 (3-3.5)</t>
  </si>
  <si>
    <t>H 18cm, 59% cover</t>
  </si>
  <si>
    <t>H 22cm, 42% cover</t>
  </si>
  <si>
    <t>H 18cm, 92% cover</t>
  </si>
  <si>
    <t>H 20cm, 7% cover</t>
  </si>
  <si>
    <t>H 23cm, 95% cover</t>
  </si>
  <si>
    <t>P=112mm; &gt;80% in May-Sep</t>
  </si>
  <si>
    <t>P=65mm; &gt;80% in May-Sep</t>
  </si>
  <si>
    <t>P=35mm; &gt;80% in May-Sep</t>
  </si>
  <si>
    <t>sampling monthly Jul-Aug 2014, May-Sep 2015, Jun-Sep 2016</t>
  </si>
  <si>
    <t>leaf water potential, stomata conductance, leaf C13; soil water content, root distribution by excavation</t>
  </si>
  <si>
    <t>Foothills of Quilian Mountains, desert valley oasis of Heihe River</t>
  </si>
  <si>
    <t>author states that δ18O values and SWC changed little across growing season in the deep layer (80-200cm), assumed source-2 here</t>
  </si>
  <si>
    <t>desert oasis; local P=35-112mm/yr;  GW recharged by rivers sourced in the mountains</t>
  </si>
  <si>
    <t>site nearly 200m steeply above lake</t>
  </si>
  <si>
    <t>mega sand dunes</t>
  </si>
  <si>
    <t>P=77mm/yr, PET&gt;2000mm</t>
  </si>
  <si>
    <t>H 3.2-3.5m, D 3.2-6.9cm</t>
  </si>
  <si>
    <t>soil water content, rooting depth</t>
  </si>
  <si>
    <t>monthly May, Jul-Sep 2015</t>
  </si>
  <si>
    <t>hyperarid, &gt;1.2m soil water taken as S-2</t>
  </si>
  <si>
    <t>in May), the species primarily depend on water from the middle layer (60–120 cm) and deep layer (120–200 cm). However, it mainly absorbs water from the shallow soil layer (0–60 cm) as the rainy season commences. In September, water use of T. laxa reverts to the deep soil layer (120–200 cm).</t>
  </si>
  <si>
    <t xml:space="preserve">In this subtropical climate with seasonal droughts, the hydrological separation is temporal and does not occur during the wet season due to the increase in hydrological connectivity. </t>
  </si>
  <si>
    <t>P = 826 mm/yr, 85% in summer-fall, subtropical monsoon</t>
  </si>
  <si>
    <t>upslope</t>
  </si>
  <si>
    <t>downslope</t>
  </si>
  <si>
    <t>main goal to test the ecohydro separation on a slope over bedrock, separately measuring hillslope flow components in trenches</t>
  </si>
  <si>
    <t>silty loam, 50cm thick, over 2.1m fractured rock, on mudstone</t>
  </si>
  <si>
    <r>
      <t>hilly headwater catchment on (6</t>
    </r>
    <r>
      <rPr>
        <vertAlign val="superscript"/>
        <sz val="10"/>
        <color theme="1"/>
        <rFont val="Calibri"/>
        <family val="2"/>
        <scheme val="minor"/>
      </rPr>
      <t>o</t>
    </r>
    <r>
      <rPr>
        <sz val="10"/>
        <color theme="1"/>
        <rFont val="Calibri"/>
        <family val="2"/>
        <scheme val="minor"/>
      </rPr>
      <t xml:space="preserve"> slope), broken mudstone on fresh sandstone at 2.6m depth, 50% terraced farmland</t>
    </r>
  </si>
  <si>
    <t>monthly, at 3 slope positions</t>
  </si>
  <si>
    <t>GW here refers to perched saturation at the base of fractured mudstone, recorded here as S-2 (rock water); its isotopes stayed constant through the growing season</t>
  </si>
  <si>
    <t>hillslope flow components: surface runoff, interflow (in soil), underflow (at base of fractured rock)</t>
  </si>
  <si>
    <t>the main water
sources of CK, HS and AO in August mainly (wet season) come from shallow soil water, while they use relatively deep soil water in May (dry).</t>
  </si>
  <si>
    <t>planted in 1964 to stablize sand; n 3-4</t>
  </si>
  <si>
    <t>soil moisture to 4-4.2m</t>
  </si>
  <si>
    <t>P = 180 mm/yr, 80% in May-Sep; 131mm in 2008, 75% in Jul-Sep</t>
  </si>
  <si>
    <t>P=0 in May, soil water below 20cm considered past P (source-2); Aug P did not infiltrate below 2m (Fig 3), soil water blow 3.2m considered source-2</t>
  </si>
  <si>
    <t>GW too deep (80m) and isotopically too different from plants</t>
  </si>
  <si>
    <t>sampling in Jan 13 (plants dormant), May 4, Aug 7 2008</t>
  </si>
  <si>
    <t xml:space="preserve">Williams &amp; Ehleringer 2000 </t>
  </si>
  <si>
    <t>saltceder</t>
  </si>
  <si>
    <t>water sources of 3 desert plants had obvious seasonal characteristics. R. soongorica and N. tangutorum obtained a high proportion of water from shallow soil water (0–100 cm) in spring. However, during the summer and autumn, R. soongorica tended to use deeper soil water, and N. tangutorum tended to use ground water. Tamarix ramosissima obtained 90% of its water from deep soil water and ground water, and there were no seasonal variations.</t>
  </si>
  <si>
    <t>in Chinese; GW fed by rivers from the mountains; located at foothill of mountains</t>
  </si>
  <si>
    <t>red sand (Chinese)</t>
  </si>
  <si>
    <t>white thorn (Chinese)</t>
  </si>
  <si>
    <t>H 1.2-2.1m, 15% cover, rooting depth &gt;3.1m</t>
  </si>
  <si>
    <t>H 0.8m, rooting depth &gt;2m</t>
  </si>
  <si>
    <t>H 0.6m, rooting depth 0.8m</t>
  </si>
  <si>
    <t>rooting depth and root density, soil water content (all to 3m)</t>
  </si>
  <si>
    <t>sampling Mar-Oct 2012, n=4, result reported for Mar-May, Jun-Aug, Sep-Oct</t>
  </si>
  <si>
    <t>soil water below 1.8m not reached by infil, too bad 1.8-3m not a member in mixing model (source-2); only GW use recorded; mean/ste of 3 reported periods in growing season</t>
  </si>
  <si>
    <t>the shrub used a mixture of soil water, recent P and GW, with shallow lateral roots and deeply penetrating tap (sinker) roots, in different seasons. During the wet spring, a large proportion of stem water in N. sibirica was from snow melt and recent precipitation, but use of these sources declined sharply with the decreasing summer rain at the site. At the height of summer, N. sibirica mainly utilized deep soil water from its tap roots, not only supporting
the growth of shoots but also keeping the shallow lateral roots well-hydrated.</t>
  </si>
  <si>
    <t>P = 168 mm/yr, fairly even, PET &gt;1800mm</t>
  </si>
  <si>
    <t>P = 160 mm/yr, fairly even, PET 2000 mm, snow 20-30cm for 100-150 days</t>
  </si>
  <si>
    <t>n=6, H 0.8m</t>
  </si>
  <si>
    <t>sampling in spring, summer, fall 2012</t>
  </si>
  <si>
    <t>soil water content, root profile by excavation</t>
  </si>
  <si>
    <t>shallow GW fed by mountains to the south; nice root (dimorphic) data</t>
  </si>
  <si>
    <t>2 member: recent rain, GW; GW use recorded; full results not given, value recorded is quoating authors</t>
  </si>
  <si>
    <t>water acquisition patterns in H. ammodendron plantations differed with plantation age and season. time. The 20‐ and 40‐year‐old shrubs acquired water mainly from permanent groundwater. We conclude that the main water source of a young H. ammodendron plantation was soil water recharged by precipitation. However, when roots reached sufficient depth, water originated mainly from the deep soil water, especially in the dry season</t>
  </si>
  <si>
    <t>P = 117 mm/yr, &gt;80% in May-Sep, PET 2390mm</t>
  </si>
  <si>
    <t>GW recharged from Qilian mountains</t>
  </si>
  <si>
    <t>sampling in spring (Apr-May), summer (Jun-Aug), fall (Sep-Oct) 2014</t>
  </si>
  <si>
    <t>root depth by treching, soil water content to 3m</t>
  </si>
  <si>
    <t>20yr old, n=3, H 4m, D 19cm, 90% cover</t>
  </si>
  <si>
    <t>40yr old, n=3, H 5m, D 32cm, 83% cover</t>
  </si>
  <si>
    <t>no change in soil water below 1.5m due to shallow infil, 1.5-3m use taken as source-2</t>
  </si>
  <si>
    <t>GW sourced from Qilian mountains</t>
  </si>
  <si>
    <t>adult shrubs used deep-soil and GW as the main source during the whole growing season showing little seasonal variation</t>
  </si>
  <si>
    <t>soil moisture to 3m</t>
  </si>
  <si>
    <t>Apr-Oct 2014</t>
  </si>
  <si>
    <t>n=3, crown width 2.5m</t>
  </si>
  <si>
    <t>Deeper Soil Water + GW Contribution</t>
  </si>
  <si>
    <t>110 studies</t>
  </si>
  <si>
    <t>513 entries</t>
  </si>
  <si>
    <t>mid slope</t>
  </si>
  <si>
    <t>hilly transition among Loess Plateau, Ordos Highland, and Mu Us desert</t>
  </si>
  <si>
    <t>soil water increased downslope; valley position had highest GW use, mid and high positions used deep water in dry, but switched to shallow water in wet periods</t>
  </si>
  <si>
    <t>P = 280 mm/yr, 70% in Jun-Sep, PE 2710mm</t>
  </si>
  <si>
    <t>sampling in Apr, Jun, Jul, Aug 2013</t>
  </si>
  <si>
    <t>soil water content to 4.5m or WT, leaf C13, stomata conductance, water potential</t>
  </si>
  <si>
    <t>Mid layer 0.2-3.5m, lower portion not separated, cannot infer S-2; GW use recorded; authors call all water below 3.5m GW due to same isotopes and near WT</t>
  </si>
  <si>
    <t>n=5 at each topo position</t>
  </si>
  <si>
    <t>lat-lon given not right; not on farm lands; elevation outside range; mean of 4 samples; &gt;3.5m assumed GW use by authors; local GW recharge on hills, valleys fed by hills</t>
  </si>
  <si>
    <t>GW from 5m deep well; inter mountain valley oasis, GW fed by moutnain catchment</t>
  </si>
  <si>
    <t>plants absorbed soil water at different depths or groundwater in different seasons, depending on water availability and water use strategy. S psammophila used GW during growing season and relied on shallow soil water recharged by rain in summer. S cheilophila used groundwater in spring and summer, but relied on shallow soil water recharged by rain in spring and deep soil water recharged by groundwater in fall. The two shrubs had dimorphic root systems, which is coincident with their water use strategy.</t>
  </si>
  <si>
    <t>P = 246 mm/yr,, mostly in Jul-Sep</t>
  </si>
  <si>
    <t>sampling in May, Jul, Sep 2014</t>
  </si>
  <si>
    <t>root distribution + soil water content to 2m, leaf C13</t>
  </si>
  <si>
    <t>largest event a month prior to sampling is 8mm, with 0.05 fc, infil reach 16cm, safe to assume &gt;1.5m recharged by past P</t>
  </si>
  <si>
    <t>H 2.8m, planted in 1986, n=4</t>
  </si>
  <si>
    <t>H 3.7m, planted in 1986, n=4</t>
  </si>
  <si>
    <t>Trees from both populations showed a similar strategy in the use of the available water sources, which was strongly dependent on deep soil water throughout the year. During wet season or under low precipitation a more complex water uptake pattern was found with a mixture of water sources, including precipitation and soil at different depths. No evidence was found of the use of either groundwater or atmospheric water in this species. Argania trees from the inland population explored deeper layers than coastal ones</t>
  </si>
  <si>
    <t>2010+2011 growing cycles</t>
  </si>
  <si>
    <t>inland-site, near Agadir city, on Atlantic coast, Morocco</t>
  </si>
  <si>
    <t>coastal site, near Agadir city, on Atlantic coast, Morocco</t>
  </si>
  <si>
    <t>P = 241 mm/yr, nearly all in Nov-May, marine influence</t>
  </si>
  <si>
    <t>P = 302 mm/yr, nearly all in Nov-May, marine influence</t>
  </si>
  <si>
    <t>photosyn rate, E, stomata conduc, stem water potential</t>
  </si>
  <si>
    <t>sparse vegetation, n=7 per site</t>
  </si>
  <si>
    <t>GW excluded although close to deep layer isotopes; dry-season = summer, wet = spring, autum data (after rain arrival) not recorded</t>
  </si>
  <si>
    <t>result given for spring (wet), summer (dry), autum (trans); only summer recorded (~0 P)</t>
  </si>
  <si>
    <t>Study No.</t>
  </si>
  <si>
    <t>Authors' Notes</t>
  </si>
  <si>
    <t>broad alluvial valley, many playas, in desert</t>
  </si>
  <si>
    <t>We found a seasonal variation in water-sourcesuse, but no vertical soil-water partitioning among woody species. In wetter periods, plants used mainly water from top-soil, as a shallow water table limited water uptake to top-soil layers recharged with rainwater.
Contrastingly, during drier periods, with the absence of rain and a deeper water table, plants generally relied on deeper (50 cm) soil layers.</t>
  </si>
  <si>
    <t>We demonstrate that coexisting trees are largely segregated along a single hydrological niche axis defined by root depth differences, access to light and tolerance of low water potential. These differences in rooting depth were strongly related to tree size; diameter at breast height (DBH) explained 72% of the variation in the δ18Oxylem. Additionally, δ18Oxylem explained 49% of the variation in P50 and 70% of P88, with shallow-rooted species more tolerant of low water potentials, while δ18O of xylem water explained 47% and 77% of the variation of minimum Ψnon-ENSO and ΨENSO.</t>
  </si>
  <si>
    <t>In the dry season, lianas used a higher proportion of deep soil water in the karst forest, an area with severe seasonal soil water deficit, and in the tropical seasonal forest (moderate deficit), permitting them to maintain a comparable or better leaf water status than trees.  Access to deep soil water and strong physiological adjustments in the dry season together with active wet-season photosynthesis may explain the high abundance of lianas in seasonally dry forests.</t>
  </si>
  <si>
    <t>the results suggested differences in water uptake patterns with varying groundwater depth. At the river bank (wtd = 1.8 m), Populus euphratica and Tamarix ramosissima both used a mixture of river water, groundwater, and deeper soil water (&gt;75 cm). When wtd was 3.8 m, trees and shrubs both depended predominantly on soil water stored at 150–375 cm depth. When wtd was 7.2 m, plant species switched to predominantly use both groundwater and deeper soil water (&gt;375 cm). However, differences in water acquisition patterns between species were not found</t>
  </si>
  <si>
    <t>(1) in the three habitats, plant species used mainly deep soil water (&gt;120 cm), except for Kalidium foliatum in the saline land, which relied primarily on 0–40 cm soil water; (2) in the saline land and Gobi habitat, Alhagi sparsifolia had the most negative foliar d13C; in the sandy land, Elaeagnus angustifolia leaf was enriched in 13C than the other three species in 2011, but no species differences in foliar d13C was observed among the four species in 2012; (3) common species (Tamarix ramosissima and A. sparsifolia) may alter their water sources to cope with habitat differences associated changes in soil water availability with deeper water sources were used in the Gobi habitat with lower soil water content (SWC) compared to in the saline land and sandy land;</t>
  </si>
  <si>
    <t>Seedlings were more inclined to use surface soil water when rainfall recharge of the upper profile occurred, suggesting that they maintained or rapidly developed a proportionally high amount of functional roots in the upper, seasonally dry, soil profile. In contrast, trees acquired water from a variety of sources in different seasons.</t>
  </si>
  <si>
    <t>both exotic and native species exhibited significant seasonal patterns in water source use, following shifts in soil water content; they were overall positively correlated with soil water availability</t>
  </si>
  <si>
    <t>the main rooting activity zone of A. mellifera in 50 and 75 cm soil depth but a reasonable water uptake from 10 and 25 cm. Any apparent uptake pattern seems to be driven by water availability, not time in the season</t>
  </si>
  <si>
    <t>the water sources of the four plant species varied by season. e.g., Platycladus orientalis largely absorbed water from middle (31.5% in May and 35.9% in November) and deep (32.8% in May and 38.4% in November) soil layers during the dry season and switched its main water source to surface layers (50.3% in July and 37.2% in September) during the wet season.</t>
  </si>
  <si>
    <t>trees utilized soil water in spring and autumn, bothsoil water and groundwater in summer during the two observed years. 70.1%of water used by trees came from soil water when the SWC was high (6.6%), but 55.8% of water used by trees came from groundwater when the SWC was low (3.5%). The groundwater contribution to tree tran-spiration increased from 10.0% to 14.4% with the rainfall decreasing from 580 mm to 460 mm, with amean value of 12.2%. However</t>
  </si>
  <si>
    <t>5.9 (4.0-7.8)</t>
  </si>
  <si>
    <t>1.8 (0.95-2.43)</t>
  </si>
  <si>
    <t>Perennial desert shrub, small, legume</t>
  </si>
  <si>
    <t>Liu-S et al. 2015</t>
  </si>
  <si>
    <t>Tobella et al. 2017 (Bargués Tobella)</t>
  </si>
  <si>
    <t>Only Aug result given; nearly 0 rain in Jul-Aug; Aug = peak summer drought; cave soil water at 13m only reached by summer rain; cave soil water = source-2</t>
  </si>
  <si>
    <t>did not show soil water below 1.5m, but same site as 2017 study, new species, same sampling time; safe to assume that deep soil layer not reached by summer P, &gt;1.5m soil water taken as source-2</t>
  </si>
  <si>
    <t>Authors assumed 1-4m uptake from GW; recorded as GW but likely include deep soil water given low cap rise of sandy soil</t>
  </si>
  <si>
    <t>sample taken in early wet season, but prior 2 weeks without rain; assuming 1.1-1.9m depth layer (S2) and GW recharged at least 2 weeks ago; no std given, but author mentions that there are greater variations in uptake depth among species at higher elevation, and more uniformly shallow uptake in the valley</t>
  </si>
  <si>
    <t>hyper arid, nearly 0 local P; small early loods recharge soil, large later floods recharge GW, both remotely sourced; source-2 includes all soil water (0-3m), source-4 is all GW use (source-3=0)</t>
  </si>
  <si>
    <t>custom-made cryogenic vacuum distillation system; O; MixSIAR for R, 4 members: 0.1m (same as Precip), 0.3m, 0.5m, GW; SW30)</t>
  </si>
  <si>
    <t>custom-made cryogenic vacuum distillation system; O; MixSIAR for R, 4 members: 0.1m (same as Precip), 0.3m, 0.5m, GW</t>
  </si>
  <si>
    <t>cryogenic distillation; O; IsoSource, 5 members, 5, 10, 20, 30-45, &gt; 60cm including groundwater</t>
  </si>
  <si>
    <t>cryogenic vacuum distillation; H+O; IsoSource, 4 members: fog, shallow soil (0-25cm), deep soil (1.2-1.5m) and GW</t>
  </si>
  <si>
    <t>plant water extraction/analysis using off-axis integrated cavity output laser spectroscopy (OA-ICOS, Lis et al 2008); soil water extraction using H2Oliquid–H2Ovapour water equilibration in freezer bags (Wassenaar et al. 2008); O+H; IsoSource, 5 members: 0-0.2, 0.2-0.4, 0.4-0.6, 0.6-0.8m, GW</t>
  </si>
  <si>
    <t>cryogenic vacuum distillation; H+O; and D labeling; MixSIAR, 5 members: 0-0.2, 0.2-0.5, 0.6-1, 1-4m, deep soil&amp;GW (lumped together)</t>
  </si>
  <si>
    <t>water extraction method unspecified; H; IsoSource, 3 members: 0-60, 61-150, 150-250 (GW for riparian site)</t>
  </si>
  <si>
    <t>cryogenic vacuum distillation; O; IsoSource, max 6 members: 0-20, 20-75, 75-150, 150-375 (if above WT), 375-700cm (if above WT), and GW</t>
  </si>
  <si>
    <t>cryogenic vacuum distillation; O and H sampled, but only O used (H inconsistant) for SIMMER in R, 2 members: shallow soil (enriched, high fine roots, large seasonal variation, high infil, 0-1m), deep soil (wetter, low percolation rate, more depleted, 1-12m)</t>
  </si>
  <si>
    <t>cryogenic vacuum distillation; H+O; lineary mixing with 2 members: summer rain vs. winter snow; sample at 0–10–20–40–60–100 cm depth</t>
  </si>
  <si>
    <t>cryogenic vacuum distillation; O; IsoSource, 3 member: 0-20, 50-80cm, GW</t>
  </si>
  <si>
    <t>water extracted by azeotropical distillation in kerosene (Revesz and Wood, 1990; Thorburn et al. 1993); O; combining isotope, sap flow and leaf-water-potential to support soil water and plant uptake model to 8.5m depth, to WT at 10m</t>
  </si>
  <si>
    <t>water extracted by azeotropical distillation in kerosene (Revesz and Wood, 1990; Thorburn et al. 1993); H+O; linear mixing model, 3 members: 0-0.3, 0.3-0.7, 0.7-WT; oil sampled to 2m depth</t>
  </si>
  <si>
    <t>cryogenic vacuum distillation; O; IsoSource, 6 members: 0-20, 20-40, 40-60, 60-80, 80-120, 120-200cm</t>
  </si>
  <si>
    <t>cryogenic vacuum distillation; O; IsoSource, 5 members: 0-40, 40-100, 100-300, GW</t>
  </si>
  <si>
    <t>cryogenic vacuum distillation; H; linear mixing model, 2 members: soil (0.2-1m) and GW</t>
  </si>
  <si>
    <t>cryogenic vacuum distillation; O; root-uptake model with soil/leaf potential, root profile, sap flow etc, 3 members: precip, 0.3-0.7m, GW</t>
  </si>
  <si>
    <t>"mild vacuum extraction"; H; linear mixing model, 2 members: shallow soil water (depth  not specified) and GW</t>
  </si>
  <si>
    <t>cryogenic vacuum distillation; H+O; IsoSource, 3 members: rain, soil (3m in epikarst), spring (10m in epikarst) or GW</t>
  </si>
  <si>
    <t>cryogenic vacuum distillation; H; linear mixing model, 2 members: shallow (0-35cm), deep (35-70cm)</t>
  </si>
  <si>
    <t>cryogenic vacuum distillation; H; linear mixing, 3 members: 0-1, 1-8m (site-1), 0-0.5, 0.5-2.3m (site-2), GW</t>
  </si>
  <si>
    <t>cryogenic vacuum distillation; H+O; linear mixing model; 3 members: not clear depths; sampling depths at 10, 30, 50, 70cm and 1m at Golmud</t>
  </si>
  <si>
    <t>cryogenic vacuum distillation; H+O; mixing model of Philips 2005; 7 end-members: P, 1, 5, 10, 20, 40cm soil, GW; monthly sampling for a year; all data given in Table-S1 with mean and std</t>
  </si>
  <si>
    <t>water extraction by azeotropic distillation in dry toluene (Revesz and Woods
1990); H+O; IsoSource, 3 members: 5-50, 50-90, 90-300cm</t>
  </si>
  <si>
    <t>cryogenic vacuum distillation; H; linear mixing, 2 members: summer rain, vs. winter rain (same as well water), soil water not sampled</t>
  </si>
  <si>
    <t>cryogenic vacuum distillation by Vendramini and Sternberg (2007); H+O; IsoSource, 3 members: 0-20, 20-50, 50-150cm</t>
  </si>
  <si>
    <t>cryogenic vacuum distillation; H+O; SIAR Bayesian mixing model, 4 members: 0-10, &gt;20cm, rain, GW</t>
  </si>
  <si>
    <t>cryogenic vacuum distillation; H+O; linear mixing, 2 member: soil (5cm), GW (with upward seepage)</t>
  </si>
  <si>
    <t>cryogenic vacuum distillation; O, linear mixig, 2 members: shallow soil (1-3cm) water and GW</t>
  </si>
  <si>
    <t>water extraction method not clear; O+H; linear mixing, 2 members: soil (rain), GW; monthly water balance aided by O+H isotopes and Cl</t>
  </si>
  <si>
    <t>cryogenic vacuum distillation; O+H; SIAR in R; 3 end members of shallow (0-0.2), mid (0.2-0.6), deep soil (0.6-1.2m)</t>
  </si>
  <si>
    <t>xylem water extracted by pressure chamber to push out xylem water; cryogenic vacuum distillation for soil water; O+H; Bayesian simmr in R using soil moisture info; 6 end members 10, 25, 50, 75, 100cm, GW</t>
  </si>
  <si>
    <t>cryogenic vacuum distillation; O; linear mixing model, 2 memebers: surface soil water (0-50cm? Sampled to 2m at 10-50cm intervals), GW (well water)</t>
  </si>
  <si>
    <t>custom-made cryogenic vacuum distillation; H+O; SIAR in R, 3 members: 0-15, 15-55cm, rock fracture (winter P)</t>
  </si>
  <si>
    <t>cryogenic vacuum distillation; H+O; IsoSource, 5 members: 0-5, 5-30, 30-50, 50-90cm, well water</t>
  </si>
  <si>
    <t>cryogenic vacuum distillation; O+H; Bayesian mixing model framework using the ‘simmr’ package; 3 emebers: 0-2cm, 19-36cm (shallow soil, summer rain), below 36cm (deep soil, winter precip)</t>
  </si>
  <si>
    <t>"using a vacuum extraction system in the lab"; O; IsoSoource, 4 members: 0.2-1, 1-2, 2-3m, GW</t>
  </si>
  <si>
    <t>cryogenic vacuum distillation; H+O; IsoSource, 4 members: 0-10, 10-20, 20-30cm, GW</t>
  </si>
  <si>
    <t>cryogenic vacuum distillation; H+O; no model, root has no GW signature</t>
  </si>
  <si>
    <t>cryogenic vacuum distillation; H+O; IsoSource, 7 members: 5,10, 20, 60, 100, 150, 200cm</t>
  </si>
  <si>
    <t>cryogenic vacuum distillation; H+O; IsoSource + SIAR; 3 members: &lt;0.2, 0.2-0.6, 0.6-2m</t>
  </si>
  <si>
    <t>cryogenic vacuum distillation; H+O; SIAR in R; 4 end members: tussock, 0–10cm, &gt;10 cm, snowmelt</t>
  </si>
  <si>
    <t>cryogenic vacuum distillation; O; IsoSource, 3 members: 0-20, 20-60, 60-200cm</t>
  </si>
  <si>
    <t>"xylem and soil water was vacuum extracted"; H+O; IsoSource, 7 members: 10, 20, 30, 50, 100, 150, well water</t>
  </si>
  <si>
    <t>xylem and soil water extraction by azeotropic distillation procedure (Ehleringer et al. 1991); O, linear mixing, 2 members: local rain (soil, sampled to 2.5m in interdune), GW from the Andes</t>
  </si>
  <si>
    <t>cryogenic vacuum distillation; O; linear mixing, 2 members: shallow soil (0-0.3m), GW (springs)</t>
  </si>
  <si>
    <t>cryogenic vacuum distillation; O+H; 3 members: P, GW, stream</t>
  </si>
  <si>
    <t>cryogenic vacuum distillation; H; 2-member mixing (annual crop using rain, GW) + water balance model</t>
  </si>
  <si>
    <t>cryogenic vacuum distillation; H; IsoSource, 4 members: 0-10, 10-50, 50-100cm, GW</t>
  </si>
  <si>
    <t>cryogenic vacuum distillation; H + O; IsoSource, 3 members: 0.2, 0.4, spring (rock water)</t>
  </si>
  <si>
    <t>cryogenic vacuum distillation; O; IsoSource, 2 members: soil (&lt;1m) and GW (1-4m)</t>
  </si>
  <si>
    <t>cryogenic vacuum distillation; O+H; IsoSource, 5 members: 0-0.5, 0.5-1, 1-2, 2-3.2m, GW</t>
  </si>
  <si>
    <t>cryogenic vacuum distillation; O; 2-member linear mixing: shallow soil (0-60cm), deep soil (at 1.6m, O18 similar to GW)</t>
  </si>
  <si>
    <t>cryogenic vacuum distillation; O+H; IsoSource, 3 members: fog, shallow soil (0-40cm), and bedrock water (40-140cm)</t>
  </si>
  <si>
    <t>cryogenic vacuum distillation; H+O; IsoSource, 4 members: 0.2, 0.6, 1m and spring (deep rock water or winter rain)</t>
  </si>
  <si>
    <t>cryogenic vacuum distillation; H+O; IsoSource, 4 members: 0.2, 0.6, 1m and spring (Deep rock water or winter rain)</t>
  </si>
  <si>
    <t>cryogenic vacuum distillation; O (H not used); linear mixing, 2 members: soil water (0.1-0.2m), and deep water (spring water)</t>
  </si>
  <si>
    <t>cryogenic vacuum distillation; O+H but separtely; SIAR R, 3 members: surface soil (0.1m), GW, flood water</t>
  </si>
  <si>
    <t>cryogenic vacuum distillation; O; IsoSource, 2 members: shallow soil water (little soil, using rain water), deep cave bottom clay soil water (13m depth)</t>
  </si>
  <si>
    <t>cryogenic vacuum distillation; O+H; IsoSource, 6 members: rain, 0-5, 5-10, 10-20, 20-30, rock water (spring)</t>
  </si>
  <si>
    <t>cryogenic vacuum distillation; O; IsoSource, 6 members, rain, spring (rock water), 0-5, 5-10, 10-20, 20-30cm for site-1, 0-5, 5-20, 20-30, 30-1m at site-2</t>
  </si>
  <si>
    <t>cryogenic vacuum distillation; O; IsoSource, 2 members: 0-30cm soil, deep soil (using winter P)</t>
  </si>
  <si>
    <t>cryogenic vacuum distillation; O+H; SIAR in R, 3 members: 5cm soil, 35cm soil, winter P (representing deep &gt; 1m soil water)</t>
  </si>
  <si>
    <t>cryogenic vacuum distillation; H + O, SIAR in R; 4 end members: 0-10cm, 10-20cm, gypsum crystal water, and GW (isotope from springs)</t>
  </si>
  <si>
    <t>cryogenic vacuum distillation; H; linear mixing model, 2 members: winter-spring precip, summer precip</t>
  </si>
  <si>
    <t>cryogenic vacuum distillation; H + O; IsoSource; 8 members: rain, soil 0-30, 30-60, 60-90, 90-120, 120-150cm, GW, river water</t>
  </si>
  <si>
    <t>cryogenic vacuum distillation; H + O; IsoSource, 3 members: 0-30, 30-70, 70-100cm; P, GW, river measured but not end members</t>
  </si>
  <si>
    <t>cryogenic vacuum distillation; O+H; IsoSource, 4 members: soil (0-15cm), shallow bedrock (15-70), deep bedrock (0.7-3m), groundwater</t>
  </si>
  <si>
    <t>cryogenic vacuum distillation; H+O; linear mixing model, 3 members: upper soil (0-0.1m), lower soil (0.1-0.5m), subcutaneous water (rock fracture water, spring as proxy)</t>
  </si>
  <si>
    <t>cryogenic vacuum distillation by Vendramini&amp;Sternberg (2007); O; IsoSource, 3 members: shallow soil (0-5cm), deep soil (5-30), groundwater</t>
  </si>
  <si>
    <t>cryogenic vacuum distillation by Vendramini &amp; Sternberg (2007); O+H; IsoSource, 9 members: 0-10cm, 10-30, 30-70, 70-90, 90-110, 110-150, 150-170, 170-190cm, GW</t>
  </si>
  <si>
    <t>cryogenic vacuum distillation; O+H; IsoSource, 4 members: shallow soil (0-1m), deep soil (1.5-3m), GW, fog</t>
  </si>
  <si>
    <t>cryogenic vacuum distillation; O; IsoSource, 6-8 members: 0.4, 0.6, 0.8, 1, 1.2, 1.4, 1.6, GW (site 1.8), 0.6, 0.8, 1, 1.2, 1.6, 1.8, GW (site 2.0), 0.2-0.6, 0.8-1.2, 1.4-1.8, 2-2.4, 2.6-3, GW (site 3.25), 0.4-0.6, 0.8-1.2, 1.4-1.8, 2-2.4, 2.6-3, 3.2-3.6, GW (site 3.8)</t>
  </si>
  <si>
    <t>cryogenic vacuum distillation; O; linear mixing, 2 member: soil water (0-50cm),floodplain  GW</t>
  </si>
  <si>
    <t>cryogenic vacuum distillation for xylem water, direct vapor equilibrium method for soil water (cheapter, faster); O+H, MixSIAR, 5 members: 0-0.2m, 0.2-1m, 1-2m, 2-3m, 3-4m</t>
  </si>
  <si>
    <t>cryogenic vacuum distillation; O; IsoSource, 4 members: 0-20, 20-40, 40-60cm, GW</t>
  </si>
  <si>
    <t>cryogenic vacuum distillation; O; linear mixing, 2 members: soil water (0-60cm), GW</t>
  </si>
  <si>
    <t>cryogenic vacuum distillation; H; linear mixing, 2 members: 0-30, 30-80cm</t>
  </si>
  <si>
    <t>water extraction method not given; H + O; IsoSource with 3 members: surface, soil, GW</t>
  </si>
  <si>
    <t>cryogenic vacuum distillation; H; IsoSource 3 members: 0-0.2, 0.2-1, 1-2m</t>
  </si>
  <si>
    <t>azeotropic distillation with kerosene (Thorburn et al. 1993); H+O; the mixing line method, 2 members: shllow soil water, GW (0.5m to WT), supported by soil suction profile</t>
  </si>
  <si>
    <t>cryogenic vacuum distillation; O; IsoSource, 3 members: 0-30, 30cm-6m, GW (dry season); 0-10, 10-50, 50cm-4m (wet)</t>
  </si>
  <si>
    <t>cryogenic vacuum distillation, at higher combustion T of 500C to incrase precision; D, no mixing model used by authors, inference made here from Fig 2 base on distance from rain vs. GW as 2 end members with inear mixing</t>
  </si>
  <si>
    <t>cryogenic vacuum distillation; O+H, SIAR, 3 members: 0-15, 15-40cm, GW (or water in fractures in calcite horizon)</t>
  </si>
  <si>
    <t>cryogenic vacuum distillation; H+O, MixSIAR, 3 members: 0-40, 40-120, 120-300cm</t>
  </si>
  <si>
    <t>cryogenic vacuum distillation; O+H; 4 models, IsoSource with O+H recorded, 3 mebers: 0-40, 40-120, 120-300cm</t>
  </si>
  <si>
    <t>cryogenic vacuum distillation; H + O; MixSIAR, 6 members: 0-5, 5-15, 15-30, 30-50, 50-80, 80-110cm; deepest layer have similar signture to river water esp in dry season</t>
  </si>
  <si>
    <t>cryogenic vacuum distillation; O+H, IsoSource, 4 members: shallow soil water (30cm?), tidal water, rain-water, GW</t>
  </si>
  <si>
    <t>cryogenic vacuum distillation; D, IsoSource, 7 members: 0-10, 10-20, 20-30, 30-40, 40-60, 60-80, GW</t>
  </si>
  <si>
    <t xml:space="preserve">cryogenic vacuum distillation; D, linear mixing model, 2 members: summer rain, deep soil water (50cm, or winter rain); the sites are along Monsoon gradient, with stronger summer rain in the south </t>
  </si>
  <si>
    <t>cryogenic vacuum distillation; O, IsoSource, 3 members: 0-0.3, 0.3-0.6, 0.6-1.2m</t>
  </si>
  <si>
    <t>cryogenic vacuum distillation; O+H; MixSIAR, 3 members: 0-0.6m, 0.6-2m, 2-16m</t>
  </si>
  <si>
    <t>cryogenic vacuum distillation; O, IsoSource, 3 members: shllow (0-50), middle (50-180), deep (180-300cm, GW)</t>
  </si>
  <si>
    <t>cryogenic vacuum distillation; H, linear mixing, 2 members: recent rain in soils to 80cm, GW (from spring nearby)</t>
  </si>
  <si>
    <t>cryogenic vacuum distillation; O, H, MixSIR, IsoSource, 10 members combined to 3: 0-0.2m, 0.2-0.5m, 0.5-1m, MixSIR/O results recorded here</t>
  </si>
  <si>
    <t>no extraction method reported; O, IsoSource, 3 members: 0-40, 40-80cm, 1-1.6m (GW)</t>
  </si>
  <si>
    <t>cryogenic vacuum distillation; O+H, a hierachical Byesian model using a suit of data, 2 members: this summer's rain, melt of past-season ice (rain from pervious season)</t>
  </si>
  <si>
    <t>"Water was extracted from soil and twig samples by microdistillation within a zinc reduction reaction vessel (Turner et al. 2001)"; H, linear mixig, 3 members: 0-0.4, 0.4-4, 4-8m; GW included in one of deeper 2 zones; assuming no GW access at dune crest (WT=30m)</t>
  </si>
  <si>
    <t>cryogenic vacuum distillation; O + H; IsoSource, 4 members: 0-30, 30-80, 80cm-2m, GW based on similarity in O18</t>
  </si>
  <si>
    <t>cryogenic vacuum distillation; O + H; IsoSource, 3 members: &lt;0.6, 0.6-1.2, 1.2-2m</t>
  </si>
  <si>
    <t>cryogenic vacuum distillation; O (potential H frac); IsoSource, 7 soil depth members to 3.8-4m, 2.6-2.8m (A. ordosica)</t>
  </si>
  <si>
    <t>cryogenic vacuum distillation; O + H, SIAR in R, 4 members: shallow soil (0-20), deep soil (20-50), GW, P</t>
  </si>
  <si>
    <t>cryogenic vacuum distillation; O+H, IsoSource, 5 members: 0-20, 20-50, 50-90, 90-180cm, GW</t>
  </si>
  <si>
    <t>extraction method not given; O, linear mixing, 2 members: local rain, GW</t>
  </si>
  <si>
    <t>cryogenic vacuum distillation; O, IsoSource, 4 members: 0-0.5, 0.05-1.5, 1.5-3m, GW</t>
  </si>
  <si>
    <t>cryogenic vacuum distillation; O, IsoSource, 4 members: &lt;0.5, 0.5-1.5, 1.5-3m, GW</t>
  </si>
  <si>
    <t>cryogenic vacuum distillation; O, IsoSource, 3 members: 0-0.2, 0.2-3.5, 3.5-4.5m (GW)</t>
  </si>
  <si>
    <t>cryogenic vacuum distillation; O+H, IsoSource, 7 members: 0.1, 0.25, 0.5, 0.75, 1, 1.5m, GW</t>
  </si>
  <si>
    <t>cryogenic vacuum distillation; O only; MixSIAR, 4 members: P, 0.25+0.5, 1, 1.5m (GW and atm water sampled but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</si>
</sst>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vertAlign val="superscript"/>
      <sz val="1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FF"/>
        <bgColor indexed="64"/>
      </patternFill>
    </fill>
  </fills>
  <borders count="31">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25">
    <xf numFmtId="0" fontId="0" fillId="0" borderId="0" xfId="0"/>
    <xf numFmtId="2" fontId="1"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5"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Border="1" applyAlignment="1">
      <alignment vertical="center" wrapText="1"/>
    </xf>
    <xf numFmtId="2" fontId="1" fillId="0" borderId="12"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2" borderId="13" xfId="0" applyFont="1" applyFill="1" applyBorder="1" applyAlignment="1">
      <alignment vertical="center" wrapText="1"/>
    </xf>
    <xf numFmtId="0" fontId="1"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2" fontId="1" fillId="0" borderId="27" xfId="0" applyNumberFormat="1" applyFont="1" applyFill="1" applyBorder="1" applyAlignment="1">
      <alignment horizontal="center" vertical="center" wrapText="1"/>
    </xf>
    <xf numFmtId="2" fontId="1" fillId="0" borderId="29"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64"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Sheet1!$B$1:$B$2</c:f>
              <c:strCache>
                <c:ptCount val="2"/>
                <c:pt idx="0">
                  <c:v>Author</c:v>
                </c:pt>
              </c:strCache>
            </c:strRef>
          </c:tx>
          <c:spPr>
            <a:solidFill>
              <a:schemeClr val="accent1"/>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Sheet1!$B$3:$B$516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numCache>
            </c:numRef>
          </c:val>
          <c:extLst>
            <c:ext xmlns:c16="http://schemas.microsoft.com/office/drawing/2014/chart" uri="{C3380CC4-5D6E-409C-BE32-E72D297353CC}">
              <c16:uniqueId val="{00000000-12EC-4A94-A014-0E8193327685}"/>
            </c:ext>
          </c:extLst>
        </c:ser>
        <c:ser>
          <c:idx val="1"/>
          <c:order val="1"/>
          <c:tx>
            <c:strRef>
              <c:f>Sheet1!$C$1:$C$2</c:f>
              <c:strCache>
                <c:ptCount val="2"/>
                <c:pt idx="0">
                  <c:v>Species</c:v>
                </c:pt>
              </c:strCache>
            </c:strRef>
          </c:tx>
          <c:spPr>
            <a:solidFill>
              <a:schemeClr val="accent2"/>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Sheet1!$C$3:$C$516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numCache>
            </c:numRef>
          </c:val>
          <c:extLst>
            <c:ext xmlns:c16="http://schemas.microsoft.com/office/drawing/2014/chart" uri="{C3380CC4-5D6E-409C-BE32-E72D297353CC}">
              <c16:uniqueId val="{00000001-12EC-4A94-A014-0E8193327685}"/>
            </c:ext>
          </c:extLst>
        </c:ser>
        <c:ser>
          <c:idx val="2"/>
          <c:order val="2"/>
          <c:tx>
            <c:strRef>
              <c:f>Sheet1!$D$1:$D$2</c:f>
              <c:strCache>
                <c:ptCount val="2"/>
                <c:pt idx="0">
                  <c:v>Common Name</c:v>
                </c:pt>
              </c:strCache>
            </c:strRef>
          </c:tx>
          <c:spPr>
            <a:solidFill>
              <a:schemeClr val="accent3"/>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Sheet1!$D$3:$D$516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58">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7">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numCache>
            </c:numRef>
          </c:val>
          <c:extLst>
            <c:ext xmlns:c16="http://schemas.microsoft.com/office/drawing/2014/chart" uri="{C3380CC4-5D6E-409C-BE32-E72D297353CC}">
              <c16:uniqueId val="{00000002-12EC-4A94-A014-0E8193327685}"/>
            </c:ext>
          </c:extLst>
        </c:ser>
        <c:ser>
          <c:idx val="3"/>
          <c:order val="3"/>
          <c:tx>
            <c:strRef>
              <c:f>Sheet1!$E$1:$E$2</c:f>
              <c:strCache>
                <c:ptCount val="2"/>
                <c:pt idx="0">
                  <c:v>Growth Form</c:v>
                </c:pt>
              </c:strCache>
            </c:strRef>
          </c:tx>
          <c:spPr>
            <a:solidFill>
              <a:schemeClr val="accent4"/>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Sheet1!$E$3:$E$516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numCache>
            </c:numRef>
          </c:val>
          <c:extLst>
            <c:ext xmlns:c16="http://schemas.microsoft.com/office/drawing/2014/chart" uri="{C3380CC4-5D6E-409C-BE32-E72D297353CC}">
              <c16:uniqueId val="{00000003-12EC-4A94-A014-0E8193327685}"/>
            </c:ext>
          </c:extLst>
        </c:ser>
        <c:ser>
          <c:idx val="4"/>
          <c:order val="4"/>
          <c:tx>
            <c:strRef>
              <c:f>Sheet1!$F$1:$F$2</c:f>
              <c:strCache>
                <c:ptCount val="2"/>
                <c:pt idx="0">
                  <c:v>Plant Age, Size, Density, No. Sampled</c:v>
                </c:pt>
              </c:strCache>
            </c:strRef>
          </c:tx>
          <c:spPr>
            <a:solidFill>
              <a:schemeClr val="accent5"/>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Sheet1!$F$3:$F$516</c:f>
              <c:numCache>
                <c:formatCode>General</c:formatCode>
                <c:ptCount val="514"/>
                <c:pt idx="0">
                  <c:v>0</c:v>
                </c:pt>
                <c:pt idx="6">
                  <c:v>0</c:v>
                </c:pt>
                <c:pt idx="21">
                  <c:v>0</c:v>
                </c:pt>
                <c:pt idx="22">
                  <c:v>0</c:v>
                </c:pt>
                <c:pt idx="23">
                  <c:v>0</c:v>
                </c:pt>
                <c:pt idx="24">
                  <c:v>0</c:v>
                </c:pt>
                <c:pt idx="25">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55">
                  <c:v>0</c:v>
                </c:pt>
                <c:pt idx="57">
                  <c:v>0</c:v>
                </c:pt>
                <c:pt idx="59">
                  <c:v>0</c:v>
                </c:pt>
                <c:pt idx="61">
                  <c:v>0</c:v>
                </c:pt>
                <c:pt idx="67">
                  <c:v>0</c:v>
                </c:pt>
                <c:pt idx="70">
                  <c:v>0</c:v>
                </c:pt>
                <c:pt idx="71">
                  <c:v>0</c:v>
                </c:pt>
                <c:pt idx="75">
                  <c:v>0</c:v>
                </c:pt>
                <c:pt idx="76">
                  <c:v>0</c:v>
                </c:pt>
                <c:pt idx="77">
                  <c:v>0</c:v>
                </c:pt>
                <c:pt idx="79">
                  <c:v>0</c:v>
                </c:pt>
                <c:pt idx="86">
                  <c:v>0</c:v>
                </c:pt>
                <c:pt idx="88">
                  <c:v>0</c:v>
                </c:pt>
                <c:pt idx="89">
                  <c:v>0</c:v>
                </c:pt>
                <c:pt idx="90">
                  <c:v>0</c:v>
                </c:pt>
                <c:pt idx="91">
                  <c:v>0</c:v>
                </c:pt>
                <c:pt idx="92">
                  <c:v>0</c:v>
                </c:pt>
                <c:pt idx="94">
                  <c:v>0</c:v>
                </c:pt>
                <c:pt idx="95">
                  <c:v>0</c:v>
                </c:pt>
                <c:pt idx="100">
                  <c:v>0</c:v>
                </c:pt>
                <c:pt idx="102">
                  <c:v>0</c:v>
                </c:pt>
                <c:pt idx="106">
                  <c:v>0</c:v>
                </c:pt>
                <c:pt idx="107">
                  <c:v>0</c:v>
                </c:pt>
                <c:pt idx="108">
                  <c:v>0</c:v>
                </c:pt>
                <c:pt idx="112">
                  <c:v>0</c:v>
                </c:pt>
                <c:pt idx="117">
                  <c:v>0</c:v>
                </c:pt>
                <c:pt idx="140">
                  <c:v>0</c:v>
                </c:pt>
                <c:pt idx="148">
                  <c:v>0</c:v>
                </c:pt>
                <c:pt idx="149">
                  <c:v>0</c:v>
                </c:pt>
                <c:pt idx="150">
                  <c:v>0</c:v>
                </c:pt>
                <c:pt idx="151">
                  <c:v>0</c:v>
                </c:pt>
                <c:pt idx="152">
                  <c:v>0</c:v>
                </c:pt>
                <c:pt idx="153">
                  <c:v>0</c:v>
                </c:pt>
                <c:pt idx="171">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8">
                  <c:v>0</c:v>
                </c:pt>
                <c:pt idx="200">
                  <c:v>0</c:v>
                </c:pt>
                <c:pt idx="201">
                  <c:v>0</c:v>
                </c:pt>
                <c:pt idx="203">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9">
                  <c:v>0</c:v>
                </c:pt>
                <c:pt idx="230">
                  <c:v>0</c:v>
                </c:pt>
                <c:pt idx="231">
                  <c:v>0</c:v>
                </c:pt>
                <c:pt idx="232">
                  <c:v>0</c:v>
                </c:pt>
                <c:pt idx="233">
                  <c:v>0</c:v>
                </c:pt>
                <c:pt idx="238">
                  <c:v>0</c:v>
                </c:pt>
                <c:pt idx="240">
                  <c:v>0</c:v>
                </c:pt>
                <c:pt idx="241">
                  <c:v>0</c:v>
                </c:pt>
                <c:pt idx="242">
                  <c:v>0</c:v>
                </c:pt>
                <c:pt idx="244">
                  <c:v>0</c:v>
                </c:pt>
                <c:pt idx="247">
                  <c:v>0</c:v>
                </c:pt>
                <c:pt idx="248">
                  <c:v>0</c:v>
                </c:pt>
                <c:pt idx="249">
                  <c:v>0</c:v>
                </c:pt>
                <c:pt idx="250">
                  <c:v>0</c:v>
                </c:pt>
                <c:pt idx="251">
                  <c:v>0</c:v>
                </c:pt>
                <c:pt idx="252">
                  <c:v>0</c:v>
                </c:pt>
                <c:pt idx="253">
                  <c:v>0</c:v>
                </c:pt>
                <c:pt idx="254">
                  <c:v>0</c:v>
                </c:pt>
                <c:pt idx="255">
                  <c:v>0</c:v>
                </c:pt>
                <c:pt idx="256">
                  <c:v>0</c:v>
                </c:pt>
                <c:pt idx="257">
                  <c:v>0</c:v>
                </c:pt>
                <c:pt idx="260">
                  <c:v>0</c:v>
                </c:pt>
                <c:pt idx="264">
                  <c:v>0</c:v>
                </c:pt>
                <c:pt idx="271">
                  <c:v>0</c:v>
                </c:pt>
                <c:pt idx="278">
                  <c:v>0</c:v>
                </c:pt>
                <c:pt idx="283">
                  <c:v>0</c:v>
                </c:pt>
                <c:pt idx="293">
                  <c:v>0</c:v>
                </c:pt>
                <c:pt idx="296">
                  <c:v>0</c:v>
                </c:pt>
                <c:pt idx="300">
                  <c:v>0</c:v>
                </c:pt>
                <c:pt idx="301">
                  <c:v>0</c:v>
                </c:pt>
                <c:pt idx="302">
                  <c:v>0</c:v>
                </c:pt>
                <c:pt idx="303">
                  <c:v>0</c:v>
                </c:pt>
                <c:pt idx="304">
                  <c:v>0</c:v>
                </c:pt>
                <c:pt idx="305">
                  <c:v>0</c:v>
                </c:pt>
                <c:pt idx="306">
                  <c:v>0</c:v>
                </c:pt>
                <c:pt idx="310">
                  <c:v>0</c:v>
                </c:pt>
                <c:pt idx="314">
                  <c:v>0</c:v>
                </c:pt>
                <c:pt idx="315">
                  <c:v>0</c:v>
                </c:pt>
                <c:pt idx="316">
                  <c:v>0</c:v>
                </c:pt>
                <c:pt idx="317">
                  <c:v>0</c:v>
                </c:pt>
                <c:pt idx="318">
                  <c:v>0</c:v>
                </c:pt>
                <c:pt idx="319">
                  <c:v>0</c:v>
                </c:pt>
                <c:pt idx="321">
                  <c:v>0</c:v>
                </c:pt>
                <c:pt idx="324">
                  <c:v>0</c:v>
                </c:pt>
                <c:pt idx="328">
                  <c:v>0</c:v>
                </c:pt>
                <c:pt idx="334">
                  <c:v>0</c:v>
                </c:pt>
                <c:pt idx="380">
                  <c:v>0</c:v>
                </c:pt>
                <c:pt idx="381">
                  <c:v>0</c:v>
                </c:pt>
                <c:pt idx="382">
                  <c:v>0</c:v>
                </c:pt>
                <c:pt idx="383">
                  <c:v>0</c:v>
                </c:pt>
                <c:pt idx="386">
                  <c:v>0</c:v>
                </c:pt>
                <c:pt idx="387">
                  <c:v>0</c:v>
                </c:pt>
                <c:pt idx="388">
                  <c:v>0</c:v>
                </c:pt>
                <c:pt idx="389">
                  <c:v>0</c:v>
                </c:pt>
                <c:pt idx="390">
                  <c:v>0</c:v>
                </c:pt>
                <c:pt idx="391">
                  <c:v>0</c:v>
                </c:pt>
                <c:pt idx="392">
                  <c:v>0</c:v>
                </c:pt>
                <c:pt idx="393">
                  <c:v>0</c:v>
                </c:pt>
                <c:pt idx="394">
                  <c:v>0</c:v>
                </c:pt>
                <c:pt idx="395">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87">
                  <c:v>0</c:v>
                </c:pt>
                <c:pt idx="488">
                  <c:v>0</c:v>
                </c:pt>
                <c:pt idx="489">
                  <c:v>0</c:v>
                </c:pt>
                <c:pt idx="490">
                  <c:v>0</c:v>
                </c:pt>
                <c:pt idx="491">
                  <c:v>0</c:v>
                </c:pt>
                <c:pt idx="492">
                  <c:v>0</c:v>
                </c:pt>
                <c:pt idx="493">
                  <c:v>0</c:v>
                </c:pt>
                <c:pt idx="496">
                  <c:v>0</c:v>
                </c:pt>
                <c:pt idx="497">
                  <c:v>0</c:v>
                </c:pt>
                <c:pt idx="498">
                  <c:v>0</c:v>
                </c:pt>
                <c:pt idx="499">
                  <c:v>0</c:v>
                </c:pt>
                <c:pt idx="500">
                  <c:v>0</c:v>
                </c:pt>
                <c:pt idx="501">
                  <c:v>0</c:v>
                </c:pt>
                <c:pt idx="502">
                  <c:v>0</c:v>
                </c:pt>
                <c:pt idx="503">
                  <c:v>0</c:v>
                </c:pt>
                <c:pt idx="504">
                  <c:v>0</c:v>
                </c:pt>
                <c:pt idx="505">
                  <c:v>0</c:v>
                </c:pt>
                <c:pt idx="506">
                  <c:v>0</c:v>
                </c:pt>
                <c:pt idx="509">
                  <c:v>0</c:v>
                </c:pt>
                <c:pt idx="510">
                  <c:v>0</c:v>
                </c:pt>
                <c:pt idx="511">
                  <c:v>0</c:v>
                </c:pt>
              </c:numCache>
            </c:numRef>
          </c:val>
          <c:extLst>
            <c:ext xmlns:c16="http://schemas.microsoft.com/office/drawing/2014/chart" uri="{C3380CC4-5D6E-409C-BE32-E72D297353CC}">
              <c16:uniqueId val="{00000004-12EC-4A94-A014-0E8193327685}"/>
            </c:ext>
          </c:extLst>
        </c:ser>
        <c:ser>
          <c:idx val="5"/>
          <c:order val="5"/>
          <c:tx>
            <c:strRef>
              <c:f>Sheet1!$G$1:$G$2</c:f>
              <c:strCache>
                <c:ptCount val="2"/>
                <c:pt idx="0">
                  <c:v>Isotope Sampling Frequency / Timing / Season</c:v>
                </c:pt>
              </c:strCache>
            </c:strRef>
          </c:tx>
          <c:spPr>
            <a:solidFill>
              <a:schemeClr val="accent6"/>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Sheet1!$G$3:$G$516</c:f>
              <c:numCache>
                <c:formatCode>General</c:formatCode>
                <c:ptCount val="514"/>
                <c:pt idx="0">
                  <c:v>0</c:v>
                </c:pt>
                <c:pt idx="6">
                  <c:v>0</c:v>
                </c:pt>
                <c:pt idx="21">
                  <c:v>0</c:v>
                </c:pt>
                <c:pt idx="25">
                  <c:v>0</c:v>
                </c:pt>
                <c:pt idx="29">
                  <c:v>0</c:v>
                </c:pt>
                <c:pt idx="39">
                  <c:v>0</c:v>
                </c:pt>
                <c:pt idx="44">
                  <c:v>0</c:v>
                </c:pt>
                <c:pt idx="55">
                  <c:v>0</c:v>
                </c:pt>
                <c:pt idx="61">
                  <c:v>0</c:v>
                </c:pt>
                <c:pt idx="67">
                  <c:v>0</c:v>
                </c:pt>
                <c:pt idx="70">
                  <c:v>0</c:v>
                </c:pt>
                <c:pt idx="71">
                  <c:v>0</c:v>
                </c:pt>
                <c:pt idx="75">
                  <c:v>0</c:v>
                </c:pt>
                <c:pt idx="79">
                  <c:v>0</c:v>
                </c:pt>
                <c:pt idx="86">
                  <c:v>0</c:v>
                </c:pt>
                <c:pt idx="88">
                  <c:v>0</c:v>
                </c:pt>
                <c:pt idx="90">
                  <c:v>0</c:v>
                </c:pt>
                <c:pt idx="91">
                  <c:v>0</c:v>
                </c:pt>
                <c:pt idx="92">
                  <c:v>0</c:v>
                </c:pt>
                <c:pt idx="95">
                  <c:v>0</c:v>
                </c:pt>
                <c:pt idx="97">
                  <c:v>0</c:v>
                </c:pt>
                <c:pt idx="100">
                  <c:v>0</c:v>
                </c:pt>
                <c:pt idx="102">
                  <c:v>0</c:v>
                </c:pt>
                <c:pt idx="106">
                  <c:v>0</c:v>
                </c:pt>
                <c:pt idx="108">
                  <c:v>0</c:v>
                </c:pt>
                <c:pt idx="112">
                  <c:v>0</c:v>
                </c:pt>
                <c:pt idx="117">
                  <c:v>0</c:v>
                </c:pt>
                <c:pt idx="132">
                  <c:v>0</c:v>
                </c:pt>
                <c:pt idx="137">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93">
                  <c:v>0</c:v>
                </c:pt>
                <c:pt idx="296">
                  <c:v>0</c:v>
                </c:pt>
                <c:pt idx="297">
                  <c:v>0</c:v>
                </c:pt>
                <c:pt idx="300">
                  <c:v>0</c:v>
                </c:pt>
                <c:pt idx="306">
                  <c:v>0</c:v>
                </c:pt>
                <c:pt idx="314">
                  <c:v>0</c:v>
                </c:pt>
                <c:pt idx="319">
                  <c:v>0</c:v>
                </c:pt>
                <c:pt idx="321">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c:v>0</c:v>
                </c:pt>
                <c:pt idx="511">
                  <c:v>0</c:v>
                </c:pt>
              </c:numCache>
            </c:numRef>
          </c:val>
          <c:extLst>
            <c:ext xmlns:c16="http://schemas.microsoft.com/office/drawing/2014/chart" uri="{C3380CC4-5D6E-409C-BE32-E72D297353CC}">
              <c16:uniqueId val="{00000005-12EC-4A94-A014-0E8193327685}"/>
            </c:ext>
          </c:extLst>
        </c:ser>
        <c:ser>
          <c:idx val="6"/>
          <c:order val="6"/>
          <c:tx>
            <c:strRef>
              <c:f>Sheet1!$H$1:$H$2</c:f>
              <c:strCache>
                <c:ptCount val="2"/>
                <c:pt idx="0">
                  <c:v>Isotope Method</c:v>
                </c:pt>
              </c:strCache>
            </c:strRef>
          </c:tx>
          <c:spPr>
            <a:solidFill>
              <a:schemeClr val="accent1">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Sheet1!$H$3:$H$516</c:f>
              <c:numCache>
                <c:formatCode>General</c:formatCode>
                <c:ptCount val="514"/>
                <c:pt idx="0">
                  <c:v>0</c:v>
                </c:pt>
                <c:pt idx="6">
                  <c:v>0</c:v>
                </c:pt>
                <c:pt idx="21">
                  <c:v>0</c:v>
                </c:pt>
                <c:pt idx="25">
                  <c:v>0</c:v>
                </c:pt>
                <c:pt idx="29">
                  <c:v>0</c:v>
                </c:pt>
                <c:pt idx="39">
                  <c:v>0</c:v>
                </c:pt>
                <c:pt idx="44">
                  <c:v>0</c:v>
                </c:pt>
                <c:pt idx="55">
                  <c:v>0</c:v>
                </c:pt>
                <c:pt idx="61">
                  <c:v>0</c:v>
                </c:pt>
                <c:pt idx="67">
                  <c:v>0</c:v>
                </c:pt>
                <c:pt idx="70">
                  <c:v>0</c:v>
                </c:pt>
                <c:pt idx="71">
                  <c:v>0</c:v>
                </c:pt>
                <c:pt idx="75">
                  <c:v>0</c:v>
                </c:pt>
                <c:pt idx="79">
                  <c:v>0</c:v>
                </c:pt>
                <c:pt idx="86">
                  <c:v>0</c:v>
                </c:pt>
                <c:pt idx="88">
                  <c:v>0</c:v>
                </c:pt>
                <c:pt idx="90">
                  <c:v>0</c:v>
                </c:pt>
                <c:pt idx="91">
                  <c:v>0</c:v>
                </c:pt>
                <c:pt idx="95">
                  <c:v>0</c:v>
                </c:pt>
                <c:pt idx="97">
                  <c:v>0</c:v>
                </c:pt>
                <c:pt idx="100">
                  <c:v>0</c:v>
                </c:pt>
                <c:pt idx="102">
                  <c:v>0</c:v>
                </c:pt>
                <c:pt idx="106">
                  <c:v>0</c:v>
                </c:pt>
                <c:pt idx="108">
                  <c:v>0</c:v>
                </c:pt>
                <c:pt idx="112">
                  <c:v>0</c:v>
                </c:pt>
                <c:pt idx="117">
                  <c:v>0</c:v>
                </c:pt>
                <c:pt idx="132">
                  <c:v>0</c:v>
                </c:pt>
                <c:pt idx="137">
                  <c:v>0</c:v>
                </c:pt>
                <c:pt idx="140">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93">
                  <c:v>0</c:v>
                </c:pt>
                <c:pt idx="296">
                  <c:v>0</c:v>
                </c:pt>
                <c:pt idx="297">
                  <c:v>0</c:v>
                </c:pt>
                <c:pt idx="300">
                  <c:v>0</c:v>
                </c:pt>
                <c:pt idx="306">
                  <c:v>0</c:v>
                </c:pt>
                <c:pt idx="314">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formatCode="0">
                  <c:v>0</c:v>
                </c:pt>
                <c:pt idx="511" formatCode="0">
                  <c:v>0</c:v>
                </c:pt>
              </c:numCache>
            </c:numRef>
          </c:val>
          <c:extLst>
            <c:ext xmlns:c16="http://schemas.microsoft.com/office/drawing/2014/chart" uri="{C3380CC4-5D6E-409C-BE32-E72D297353CC}">
              <c16:uniqueId val="{00000006-12EC-4A94-A014-0E8193327685}"/>
            </c:ext>
          </c:extLst>
        </c:ser>
        <c:ser>
          <c:idx val="7"/>
          <c:order val="7"/>
          <c:tx>
            <c:strRef>
              <c:f>Sheet1!$I$1:$I$2</c:f>
              <c:strCache>
                <c:ptCount val="2"/>
                <c:pt idx="0">
                  <c:v>Additional Measurements</c:v>
                </c:pt>
              </c:strCache>
            </c:strRef>
          </c:tx>
          <c:spPr>
            <a:solidFill>
              <a:schemeClr val="accent2">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Sheet1!$I$3:$I$516</c:f>
              <c:numCache>
                <c:formatCode>General</c:formatCode>
                <c:ptCount val="514"/>
                <c:pt idx="0">
                  <c:v>0</c:v>
                </c:pt>
                <c:pt idx="6">
                  <c:v>0</c:v>
                </c:pt>
                <c:pt idx="21">
                  <c:v>0</c:v>
                </c:pt>
                <c:pt idx="29">
                  <c:v>0</c:v>
                </c:pt>
                <c:pt idx="39">
                  <c:v>0</c:v>
                </c:pt>
                <c:pt idx="44">
                  <c:v>0</c:v>
                </c:pt>
                <c:pt idx="55">
                  <c:v>0</c:v>
                </c:pt>
                <c:pt idx="61">
                  <c:v>0</c:v>
                </c:pt>
                <c:pt idx="67">
                  <c:v>0</c:v>
                </c:pt>
                <c:pt idx="70">
                  <c:v>0</c:v>
                </c:pt>
                <c:pt idx="71">
                  <c:v>0</c:v>
                </c:pt>
                <c:pt idx="75">
                  <c:v>0</c:v>
                </c:pt>
                <c:pt idx="79">
                  <c:v>0</c:v>
                </c:pt>
                <c:pt idx="86">
                  <c:v>0</c:v>
                </c:pt>
                <c:pt idx="88">
                  <c:v>0</c:v>
                </c:pt>
                <c:pt idx="90">
                  <c:v>0</c:v>
                </c:pt>
                <c:pt idx="91">
                  <c:v>0</c:v>
                </c:pt>
                <c:pt idx="97">
                  <c:v>0</c:v>
                </c:pt>
                <c:pt idx="100">
                  <c:v>0</c:v>
                </c:pt>
                <c:pt idx="106">
                  <c:v>0</c:v>
                </c:pt>
                <c:pt idx="108">
                  <c:v>0</c:v>
                </c:pt>
                <c:pt idx="112">
                  <c:v>0</c:v>
                </c:pt>
                <c:pt idx="117">
                  <c:v>0</c:v>
                </c:pt>
                <c:pt idx="137">
                  <c:v>0</c:v>
                </c:pt>
                <c:pt idx="140">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8">
                  <c:v>0</c:v>
                </c:pt>
                <c:pt idx="240">
                  <c:v>0</c:v>
                </c:pt>
                <c:pt idx="241">
                  <c:v>0</c:v>
                </c:pt>
                <c:pt idx="242">
                  <c:v>0</c:v>
                </c:pt>
                <c:pt idx="244">
                  <c:v>0</c:v>
                </c:pt>
                <c:pt idx="247">
                  <c:v>0</c:v>
                </c:pt>
                <c:pt idx="251">
                  <c:v>0</c:v>
                </c:pt>
                <c:pt idx="255">
                  <c:v>0</c:v>
                </c:pt>
                <c:pt idx="256">
                  <c:v>0</c:v>
                </c:pt>
                <c:pt idx="257">
                  <c:v>0</c:v>
                </c:pt>
                <c:pt idx="264">
                  <c:v>0</c:v>
                </c:pt>
                <c:pt idx="271">
                  <c:v>0</c:v>
                </c:pt>
                <c:pt idx="278">
                  <c:v>0</c:v>
                </c:pt>
                <c:pt idx="283">
                  <c:v>0</c:v>
                </c:pt>
                <c:pt idx="293">
                  <c:v>0</c:v>
                </c:pt>
                <c:pt idx="297">
                  <c:v>0</c:v>
                </c:pt>
                <c:pt idx="300">
                  <c:v>0</c:v>
                </c:pt>
                <c:pt idx="306">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c:v>0</c:v>
                </c:pt>
                <c:pt idx="511">
                  <c:v>0</c:v>
                </c:pt>
              </c:numCache>
            </c:numRef>
          </c:val>
          <c:extLst>
            <c:ext xmlns:c16="http://schemas.microsoft.com/office/drawing/2014/chart" uri="{C3380CC4-5D6E-409C-BE32-E72D297353CC}">
              <c16:uniqueId val="{00000007-12EC-4A94-A014-0E8193327685}"/>
            </c:ext>
          </c:extLst>
        </c:ser>
        <c:ser>
          <c:idx val="8"/>
          <c:order val="8"/>
          <c:tx>
            <c:strRef>
              <c:f>Sheet1!$J$1:$J$2</c:f>
              <c:strCache>
                <c:ptCount val="2"/>
                <c:pt idx="0">
                  <c:v>Annual Precip and Seasonality</c:v>
                </c:pt>
              </c:strCache>
            </c:strRef>
          </c:tx>
          <c:spPr>
            <a:solidFill>
              <a:schemeClr val="accent3">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Sheet1!$J$3:$J$516</c:f>
              <c:numCache>
                <c:formatCode>General</c:formatCode>
                <c:ptCount val="514"/>
                <c:pt idx="0">
                  <c:v>0</c:v>
                </c:pt>
                <c:pt idx="3">
                  <c:v>0</c:v>
                </c:pt>
                <c:pt idx="6">
                  <c:v>0</c:v>
                </c:pt>
                <c:pt idx="21">
                  <c:v>0</c:v>
                </c:pt>
                <c:pt idx="25">
                  <c:v>0</c:v>
                </c:pt>
                <c:pt idx="29">
                  <c:v>0</c:v>
                </c:pt>
                <c:pt idx="39">
                  <c:v>0</c:v>
                </c:pt>
                <c:pt idx="44">
                  <c:v>0</c:v>
                </c:pt>
                <c:pt idx="55">
                  <c:v>0</c:v>
                </c:pt>
                <c:pt idx="61">
                  <c:v>0</c:v>
                </c:pt>
                <c:pt idx="67">
                  <c:v>0</c:v>
                </c:pt>
                <c:pt idx="70">
                  <c:v>0</c:v>
                </c:pt>
                <c:pt idx="71">
                  <c:v>0</c:v>
                </c:pt>
                <c:pt idx="75">
                  <c:v>0</c:v>
                </c:pt>
                <c:pt idx="76">
                  <c:v>0</c:v>
                </c:pt>
                <c:pt idx="77">
                  <c:v>0</c:v>
                </c:pt>
                <c:pt idx="79">
                  <c:v>0</c:v>
                </c:pt>
                <c:pt idx="86">
                  <c:v>0</c:v>
                </c:pt>
                <c:pt idx="88">
                  <c:v>0</c:v>
                </c:pt>
                <c:pt idx="90">
                  <c:v>0</c:v>
                </c:pt>
                <c:pt idx="91">
                  <c:v>0</c:v>
                </c:pt>
                <c:pt idx="95">
                  <c:v>0</c:v>
                </c:pt>
                <c:pt idx="97">
                  <c:v>0</c:v>
                </c:pt>
                <c:pt idx="100">
                  <c:v>0</c:v>
                </c:pt>
                <c:pt idx="102">
                  <c:v>0</c:v>
                </c:pt>
                <c:pt idx="103">
                  <c:v>0</c:v>
                </c:pt>
                <c:pt idx="104">
                  <c:v>0</c:v>
                </c:pt>
                <c:pt idx="106">
                  <c:v>0</c:v>
                </c:pt>
                <c:pt idx="108">
                  <c:v>0</c:v>
                </c:pt>
                <c:pt idx="112">
                  <c:v>0</c:v>
                </c:pt>
                <c:pt idx="117">
                  <c:v>0</c:v>
                </c:pt>
                <c:pt idx="132">
                  <c:v>0</c:v>
                </c:pt>
                <c:pt idx="135">
                  <c:v>0</c:v>
                </c:pt>
                <c:pt idx="137">
                  <c:v>0</c:v>
                </c:pt>
                <c:pt idx="140">
                  <c:v>0</c:v>
                </c:pt>
                <c:pt idx="148">
                  <c:v>0</c:v>
                </c:pt>
                <c:pt idx="151">
                  <c:v>0</c:v>
                </c:pt>
                <c:pt idx="152">
                  <c:v>0</c:v>
                </c:pt>
                <c:pt idx="153">
                  <c:v>0</c:v>
                </c:pt>
                <c:pt idx="171">
                  <c:v>0</c:v>
                </c:pt>
                <c:pt idx="173">
                  <c:v>0</c:v>
                </c:pt>
                <c:pt idx="174">
                  <c:v>0</c:v>
                </c:pt>
                <c:pt idx="179">
                  <c:v>0</c:v>
                </c:pt>
                <c:pt idx="183">
                  <c:v>0</c:v>
                </c:pt>
                <c:pt idx="185">
                  <c:v>0</c:v>
                </c:pt>
                <c:pt idx="189">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93">
                  <c:v>0</c:v>
                </c:pt>
                <c:pt idx="296">
                  <c:v>0</c:v>
                </c:pt>
                <c:pt idx="297">
                  <c:v>0</c:v>
                </c:pt>
                <c:pt idx="298">
                  <c:v>0</c:v>
                </c:pt>
                <c:pt idx="299">
                  <c:v>0</c:v>
                </c:pt>
                <c:pt idx="300">
                  <c:v>0</c:v>
                </c:pt>
                <c:pt idx="306">
                  <c:v>0</c:v>
                </c:pt>
                <c:pt idx="314">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40">
                  <c:v>0</c:v>
                </c:pt>
                <c:pt idx="443">
                  <c:v>0</c:v>
                </c:pt>
                <c:pt idx="446">
                  <c:v>0</c:v>
                </c:pt>
                <c:pt idx="449">
                  <c:v>0</c:v>
                </c:pt>
                <c:pt idx="452">
                  <c:v>0</c:v>
                </c:pt>
                <c:pt idx="454">
                  <c:v>0</c:v>
                </c:pt>
                <c:pt idx="458">
                  <c:v>0</c:v>
                </c:pt>
                <c:pt idx="460">
                  <c:v>0</c:v>
                </c:pt>
                <c:pt idx="463">
                  <c:v>0</c:v>
                </c:pt>
                <c:pt idx="466">
                  <c:v>0</c:v>
                </c:pt>
                <c:pt idx="467">
                  <c:v>0</c:v>
                </c:pt>
                <c:pt idx="468">
                  <c:v>0</c:v>
                </c:pt>
                <c:pt idx="478">
                  <c:v>0</c:v>
                </c:pt>
                <c:pt idx="487">
                  <c:v>0</c:v>
                </c:pt>
                <c:pt idx="489">
                  <c:v>0</c:v>
                </c:pt>
                <c:pt idx="491">
                  <c:v>0</c:v>
                </c:pt>
                <c:pt idx="492">
                  <c:v>0</c:v>
                </c:pt>
                <c:pt idx="493">
                  <c:v>0</c:v>
                </c:pt>
                <c:pt idx="496">
                  <c:v>0</c:v>
                </c:pt>
                <c:pt idx="499">
                  <c:v>0</c:v>
                </c:pt>
                <c:pt idx="502">
                  <c:v>0</c:v>
                </c:pt>
                <c:pt idx="503">
                  <c:v>0</c:v>
                </c:pt>
                <c:pt idx="505">
                  <c:v>0</c:v>
                </c:pt>
                <c:pt idx="506">
                  <c:v>0</c:v>
                </c:pt>
                <c:pt idx="509">
                  <c:v>0</c:v>
                </c:pt>
                <c:pt idx="511">
                  <c:v>0</c:v>
                </c:pt>
                <c:pt idx="512">
                  <c:v>0</c:v>
                </c:pt>
              </c:numCache>
            </c:numRef>
          </c:val>
          <c:extLst>
            <c:ext xmlns:c16="http://schemas.microsoft.com/office/drawing/2014/chart" uri="{C3380CC4-5D6E-409C-BE32-E72D297353CC}">
              <c16:uniqueId val="{00000008-12EC-4A94-A014-0E8193327685}"/>
            </c:ext>
          </c:extLst>
        </c:ser>
        <c:ser>
          <c:idx val="9"/>
          <c:order val="9"/>
          <c:tx>
            <c:strRef>
              <c:f>Sheet1!$K$1:$K$2</c:f>
              <c:strCache>
                <c:ptCount val="2"/>
                <c:pt idx="0">
                  <c:v>Inference of Source-1 (recent P) vs. Source-2 (past P stored in vadose zone)</c:v>
                </c:pt>
              </c:strCache>
            </c:strRef>
          </c:tx>
          <c:spPr>
            <a:solidFill>
              <a:schemeClr val="accent4">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Sheet1!$K$3:$K$516</c:f>
              <c:numCache>
                <c:formatCode>General</c:formatCode>
                <c:ptCount val="514"/>
                <c:pt idx="0">
                  <c:v>0</c:v>
                </c:pt>
                <c:pt idx="6">
                  <c:v>0</c:v>
                </c:pt>
                <c:pt idx="21">
                  <c:v>0</c:v>
                </c:pt>
                <c:pt idx="25">
                  <c:v>0</c:v>
                </c:pt>
                <c:pt idx="29">
                  <c:v>0</c:v>
                </c:pt>
                <c:pt idx="39">
                  <c:v>0</c:v>
                </c:pt>
                <c:pt idx="44">
                  <c:v>0</c:v>
                </c:pt>
                <c:pt idx="55">
                  <c:v>0</c:v>
                </c:pt>
                <c:pt idx="61">
                  <c:v>0</c:v>
                </c:pt>
                <c:pt idx="67">
                  <c:v>0</c:v>
                </c:pt>
                <c:pt idx="70">
                  <c:v>0</c:v>
                </c:pt>
                <c:pt idx="71">
                  <c:v>0</c:v>
                </c:pt>
                <c:pt idx="75">
                  <c:v>0</c:v>
                </c:pt>
                <c:pt idx="79">
                  <c:v>0</c:v>
                </c:pt>
                <c:pt idx="86">
                  <c:v>0</c:v>
                </c:pt>
                <c:pt idx="88">
                  <c:v>0</c:v>
                </c:pt>
                <c:pt idx="90">
                  <c:v>0</c:v>
                </c:pt>
                <c:pt idx="91">
                  <c:v>0</c:v>
                </c:pt>
                <c:pt idx="95">
                  <c:v>0</c:v>
                </c:pt>
                <c:pt idx="97">
                  <c:v>0</c:v>
                </c:pt>
                <c:pt idx="100">
                  <c:v>0</c:v>
                </c:pt>
                <c:pt idx="102">
                  <c:v>0</c:v>
                </c:pt>
                <c:pt idx="106">
                  <c:v>0</c:v>
                </c:pt>
                <c:pt idx="108">
                  <c:v>0</c:v>
                </c:pt>
                <c:pt idx="112">
                  <c:v>0</c:v>
                </c:pt>
                <c:pt idx="117">
                  <c:v>0</c:v>
                </c:pt>
                <c:pt idx="132">
                  <c:v>0</c:v>
                </c:pt>
                <c:pt idx="137">
                  <c:v>0</c:v>
                </c:pt>
                <c:pt idx="140">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93">
                  <c:v>0</c:v>
                </c:pt>
                <c:pt idx="296">
                  <c:v>0</c:v>
                </c:pt>
                <c:pt idx="297">
                  <c:v>0</c:v>
                </c:pt>
                <c:pt idx="300">
                  <c:v>0</c:v>
                </c:pt>
                <c:pt idx="306">
                  <c:v>0</c:v>
                </c:pt>
                <c:pt idx="314">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c:v>0</c:v>
                </c:pt>
                <c:pt idx="511">
                  <c:v>0</c:v>
                </c:pt>
              </c:numCache>
            </c:numRef>
          </c:val>
          <c:extLst>
            <c:ext xmlns:c16="http://schemas.microsoft.com/office/drawing/2014/chart" uri="{C3380CC4-5D6E-409C-BE32-E72D297353CC}">
              <c16:uniqueId val="{00000009-12EC-4A94-A014-0E8193327685}"/>
            </c:ext>
          </c:extLst>
        </c:ser>
        <c:ser>
          <c:idx val="10"/>
          <c:order val="10"/>
          <c:tx>
            <c:strRef>
              <c:f>Sheet1!$L$1:$L$2</c:f>
              <c:strCache>
                <c:ptCount val="2"/>
                <c:pt idx="0">
                  <c:v>Deeper Soil Water Contribution (Source-2)</c:v>
                </c:pt>
                <c:pt idx="1">
                  <c:v>Dry Season</c:v>
                </c:pt>
              </c:strCache>
            </c:strRef>
          </c:tx>
          <c:spPr>
            <a:solidFill>
              <a:schemeClr val="accent5">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Sheet1!$L$3:$L$516</c:f>
              <c:numCache>
                <c:formatCode>0.00</c:formatCode>
                <c:ptCount val="514"/>
                <c:pt idx="0">
                  <c:v>0.62</c:v>
                </c:pt>
                <c:pt idx="1">
                  <c:v>0.84</c:v>
                </c:pt>
                <c:pt idx="2">
                  <c:v>0.89</c:v>
                </c:pt>
                <c:pt idx="3">
                  <c:v>0.69</c:v>
                </c:pt>
                <c:pt idx="4">
                  <c:v>0.65</c:v>
                </c:pt>
                <c:pt idx="5">
                  <c:v>0.99</c:v>
                </c:pt>
                <c:pt idx="6">
                  <c:v>0.75934999999999997</c:v>
                </c:pt>
                <c:pt idx="7">
                  <c:v>0.82884999999999986</c:v>
                </c:pt>
                <c:pt idx="8">
                  <c:v>0.54090000000000005</c:v>
                </c:pt>
                <c:pt idx="9">
                  <c:v>0.93185000000000007</c:v>
                </c:pt>
                <c:pt idx="10">
                  <c:v>0.85960000000000003</c:v>
                </c:pt>
                <c:pt idx="11">
                  <c:v>0.91735</c:v>
                </c:pt>
                <c:pt idx="12">
                  <c:v>0.90745000000000009</c:v>
                </c:pt>
                <c:pt idx="13">
                  <c:v>0.8</c:v>
                </c:pt>
                <c:pt idx="14">
                  <c:v>0.82620000000000005</c:v>
                </c:pt>
                <c:pt idx="15">
                  <c:v>0.84609999999999996</c:v>
                </c:pt>
                <c:pt idx="16">
                  <c:v>0.84789999999999988</c:v>
                </c:pt>
                <c:pt idx="17">
                  <c:v>0.81990000000000007</c:v>
                </c:pt>
                <c:pt idx="18">
                  <c:v>0.75659999999999994</c:v>
                </c:pt>
                <c:pt idx="19">
                  <c:v>0.85049999999999992</c:v>
                </c:pt>
                <c:pt idx="20">
                  <c:v>0.73134999999999994</c:v>
                </c:pt>
                <c:pt idx="21">
                  <c:v>7.0000000000000007E-2</c:v>
                </c:pt>
                <c:pt idx="22">
                  <c:v>0.09</c:v>
                </c:pt>
                <c:pt idx="23">
                  <c:v>0.78</c:v>
                </c:pt>
                <c:pt idx="24">
                  <c:v>0.28999999999999998</c:v>
                </c:pt>
                <c:pt idx="39">
                  <c:v>0.52</c:v>
                </c:pt>
                <c:pt idx="40">
                  <c:v>0.97</c:v>
                </c:pt>
                <c:pt idx="41">
                  <c:v>0.93</c:v>
                </c:pt>
                <c:pt idx="42">
                  <c:v>0.87000000000000011</c:v>
                </c:pt>
                <c:pt idx="43">
                  <c:v>0.91999999999999993</c:v>
                </c:pt>
                <c:pt idx="44">
                  <c:v>0.68720000000000003</c:v>
                </c:pt>
                <c:pt idx="45">
                  <c:v>0.89230000000000009</c:v>
                </c:pt>
                <c:pt idx="46">
                  <c:v>0.82819999999999994</c:v>
                </c:pt>
                <c:pt idx="47">
                  <c:v>0.81540000000000001</c:v>
                </c:pt>
                <c:pt idx="48">
                  <c:v>0.74870000000000003</c:v>
                </c:pt>
                <c:pt idx="49">
                  <c:v>0.76150000000000007</c:v>
                </c:pt>
                <c:pt idx="50">
                  <c:v>0.15130000000000002</c:v>
                </c:pt>
                <c:pt idx="51">
                  <c:v>0.2974</c:v>
                </c:pt>
                <c:pt idx="52">
                  <c:v>0.4103</c:v>
                </c:pt>
                <c:pt idx="53">
                  <c:v>0.6744</c:v>
                </c:pt>
                <c:pt idx="54">
                  <c:v>0.26150000000000001</c:v>
                </c:pt>
                <c:pt idx="55">
                  <c:v>0.4</c:v>
                </c:pt>
                <c:pt idx="56">
                  <c:v>0.3</c:v>
                </c:pt>
                <c:pt idx="57">
                  <c:v>0.39</c:v>
                </c:pt>
                <c:pt idx="58">
                  <c:v>0.28000000000000003</c:v>
                </c:pt>
                <c:pt idx="59">
                  <c:v>0.65</c:v>
                </c:pt>
                <c:pt idx="60">
                  <c:v>0.64</c:v>
                </c:pt>
                <c:pt idx="81">
                  <c:v>0.28999999999999998</c:v>
                </c:pt>
                <c:pt idx="82">
                  <c:v>1</c:v>
                </c:pt>
                <c:pt idx="83">
                  <c:v>0.99</c:v>
                </c:pt>
                <c:pt idx="85">
                  <c:v>1</c:v>
                </c:pt>
                <c:pt idx="88">
                  <c:v>0.26</c:v>
                </c:pt>
                <c:pt idx="89">
                  <c:v>0.28000000000000003</c:v>
                </c:pt>
                <c:pt idx="90">
                  <c:v>0.22</c:v>
                </c:pt>
                <c:pt idx="95">
                  <c:v>0.18</c:v>
                </c:pt>
                <c:pt idx="96">
                  <c:v>0.108</c:v>
                </c:pt>
                <c:pt idx="100">
                  <c:v>0.62</c:v>
                </c:pt>
                <c:pt idx="101">
                  <c:v>0.95</c:v>
                </c:pt>
                <c:pt idx="106">
                  <c:v>0.46</c:v>
                </c:pt>
                <c:pt idx="107">
                  <c:v>0.28000000000000003</c:v>
                </c:pt>
                <c:pt idx="108">
                  <c:v>0.45</c:v>
                </c:pt>
                <c:pt idx="109">
                  <c:v>0.38</c:v>
                </c:pt>
                <c:pt idx="110">
                  <c:v>0.05</c:v>
                </c:pt>
                <c:pt idx="111">
                  <c:v>7.0000000000000007E-2</c:v>
                </c:pt>
                <c:pt idx="117">
                  <c:v>0.32</c:v>
                </c:pt>
                <c:pt idx="118">
                  <c:v>0.68500000000000005</c:v>
                </c:pt>
                <c:pt idx="119">
                  <c:v>0.625</c:v>
                </c:pt>
                <c:pt idx="120">
                  <c:v>0.52</c:v>
                </c:pt>
                <c:pt idx="121">
                  <c:v>0.62</c:v>
                </c:pt>
                <c:pt idx="122">
                  <c:v>0.33</c:v>
                </c:pt>
                <c:pt idx="123">
                  <c:v>0.45500000000000002</c:v>
                </c:pt>
                <c:pt idx="124">
                  <c:v>0.36499999999999999</c:v>
                </c:pt>
                <c:pt idx="125">
                  <c:v>0.55499999999999994</c:v>
                </c:pt>
                <c:pt idx="126">
                  <c:v>0.39499999999999996</c:v>
                </c:pt>
                <c:pt idx="127">
                  <c:v>0.39</c:v>
                </c:pt>
                <c:pt idx="128">
                  <c:v>0.44499999999999995</c:v>
                </c:pt>
                <c:pt idx="129">
                  <c:v>0.44999999999999996</c:v>
                </c:pt>
                <c:pt idx="130">
                  <c:v>0.56999999999999995</c:v>
                </c:pt>
                <c:pt idx="131">
                  <c:v>0.48499999999999999</c:v>
                </c:pt>
                <c:pt idx="151">
                  <c:v>0.5</c:v>
                </c:pt>
                <c:pt idx="179">
                  <c:v>0.31669999999999998</c:v>
                </c:pt>
                <c:pt idx="180">
                  <c:v>0.24049999999999999</c:v>
                </c:pt>
                <c:pt idx="181">
                  <c:v>0.43109999999999998</c:v>
                </c:pt>
                <c:pt idx="182">
                  <c:v>0.14369999999999999</c:v>
                </c:pt>
                <c:pt idx="183">
                  <c:v>0.25590000000000002</c:v>
                </c:pt>
                <c:pt idx="184">
                  <c:v>0.49709999999999999</c:v>
                </c:pt>
                <c:pt idx="185">
                  <c:v>0.22289999999999999</c:v>
                </c:pt>
                <c:pt idx="186">
                  <c:v>0.1084</c:v>
                </c:pt>
                <c:pt idx="187">
                  <c:v>0.10539999999999999</c:v>
                </c:pt>
                <c:pt idx="188">
                  <c:v>0.1928</c:v>
                </c:pt>
                <c:pt idx="189">
                  <c:v>0.2104</c:v>
                </c:pt>
                <c:pt idx="190">
                  <c:v>0.20119999999999999</c:v>
                </c:pt>
                <c:pt idx="191">
                  <c:v>0.19819999999999999</c:v>
                </c:pt>
                <c:pt idx="192">
                  <c:v>0.28660000000000002</c:v>
                </c:pt>
                <c:pt idx="201">
                  <c:v>0.88</c:v>
                </c:pt>
                <c:pt idx="202">
                  <c:v>0.72</c:v>
                </c:pt>
                <c:pt idx="203">
                  <c:v>0.43</c:v>
                </c:pt>
                <c:pt idx="211">
                  <c:v>0.5615</c:v>
                </c:pt>
                <c:pt idx="212">
                  <c:v>0.50529999999999997</c:v>
                </c:pt>
                <c:pt idx="213">
                  <c:v>0.63100000000000001</c:v>
                </c:pt>
                <c:pt idx="214">
                  <c:v>0.59889999999999999</c:v>
                </c:pt>
                <c:pt idx="215">
                  <c:v>0.71389999999999998</c:v>
                </c:pt>
                <c:pt idx="216">
                  <c:v>0.55349999999999999</c:v>
                </c:pt>
                <c:pt idx="217">
                  <c:v>0.63639999999999997</c:v>
                </c:pt>
                <c:pt idx="218">
                  <c:v>0.58819999999999995</c:v>
                </c:pt>
                <c:pt idx="219">
                  <c:v>0.55079999999999996</c:v>
                </c:pt>
                <c:pt idx="220">
                  <c:v>0.21390000000000001</c:v>
                </c:pt>
                <c:pt idx="221">
                  <c:v>0.61760000000000004</c:v>
                </c:pt>
                <c:pt idx="222">
                  <c:v>0.50529999999999997</c:v>
                </c:pt>
                <c:pt idx="223">
                  <c:v>0.31819999999999998</c:v>
                </c:pt>
                <c:pt idx="233">
                  <c:v>0.5</c:v>
                </c:pt>
                <c:pt idx="234">
                  <c:v>0.28000000000000003</c:v>
                </c:pt>
                <c:pt idx="235">
                  <c:v>0.57999999999999996</c:v>
                </c:pt>
                <c:pt idx="236">
                  <c:v>0.12</c:v>
                </c:pt>
                <c:pt idx="237">
                  <c:v>0.28000000000000003</c:v>
                </c:pt>
                <c:pt idx="238">
                  <c:v>0.61</c:v>
                </c:pt>
                <c:pt idx="239">
                  <c:v>0.56999999999999995</c:v>
                </c:pt>
                <c:pt idx="242">
                  <c:v>0.68</c:v>
                </c:pt>
                <c:pt idx="243">
                  <c:v>0.43</c:v>
                </c:pt>
                <c:pt idx="244">
                  <c:v>0.79</c:v>
                </c:pt>
                <c:pt idx="245">
                  <c:v>0.63</c:v>
                </c:pt>
                <c:pt idx="246">
                  <c:v>0.85</c:v>
                </c:pt>
                <c:pt idx="247">
                  <c:v>0.57999999999999996</c:v>
                </c:pt>
                <c:pt idx="248">
                  <c:v>0.2</c:v>
                </c:pt>
                <c:pt idx="249">
                  <c:v>0.06</c:v>
                </c:pt>
                <c:pt idx="250">
                  <c:v>0.13</c:v>
                </c:pt>
                <c:pt idx="251">
                  <c:v>0.16</c:v>
                </c:pt>
                <c:pt idx="252">
                  <c:v>0.1</c:v>
                </c:pt>
                <c:pt idx="253">
                  <c:v>0.18</c:v>
                </c:pt>
                <c:pt idx="254">
                  <c:v>0.09</c:v>
                </c:pt>
                <c:pt idx="255">
                  <c:v>0.25</c:v>
                </c:pt>
                <c:pt idx="257">
                  <c:v>0.31</c:v>
                </c:pt>
                <c:pt idx="258">
                  <c:v>0.55000000000000004</c:v>
                </c:pt>
                <c:pt idx="259">
                  <c:v>0.69</c:v>
                </c:pt>
                <c:pt idx="260">
                  <c:v>0.05</c:v>
                </c:pt>
                <c:pt idx="261">
                  <c:v>0.24</c:v>
                </c:pt>
                <c:pt idx="262">
                  <c:v>0.99</c:v>
                </c:pt>
                <c:pt idx="263">
                  <c:v>0.87</c:v>
                </c:pt>
                <c:pt idx="264">
                  <c:v>0.17</c:v>
                </c:pt>
                <c:pt idx="265">
                  <c:v>0.22</c:v>
                </c:pt>
                <c:pt idx="266">
                  <c:v>0.57999999999999996</c:v>
                </c:pt>
                <c:pt idx="267">
                  <c:v>0.49</c:v>
                </c:pt>
                <c:pt idx="268">
                  <c:v>0.06</c:v>
                </c:pt>
                <c:pt idx="269">
                  <c:v>0.09</c:v>
                </c:pt>
                <c:pt idx="270">
                  <c:v>0.21</c:v>
                </c:pt>
                <c:pt idx="293">
                  <c:v>0.68</c:v>
                </c:pt>
                <c:pt idx="294">
                  <c:v>0.77</c:v>
                </c:pt>
                <c:pt idx="295">
                  <c:v>0.91</c:v>
                </c:pt>
                <c:pt idx="297">
                  <c:v>1</c:v>
                </c:pt>
                <c:pt idx="298">
                  <c:v>1</c:v>
                </c:pt>
                <c:pt idx="299">
                  <c:v>1</c:v>
                </c:pt>
                <c:pt idx="300">
                  <c:v>0.38</c:v>
                </c:pt>
                <c:pt idx="301">
                  <c:v>0.8</c:v>
                </c:pt>
                <c:pt idx="302">
                  <c:v>0.82</c:v>
                </c:pt>
                <c:pt idx="303">
                  <c:v>0.89</c:v>
                </c:pt>
                <c:pt idx="304">
                  <c:v>0.12</c:v>
                </c:pt>
                <c:pt idx="305">
                  <c:v>0.22</c:v>
                </c:pt>
                <c:pt idx="306">
                  <c:v>1</c:v>
                </c:pt>
                <c:pt idx="307">
                  <c:v>1</c:v>
                </c:pt>
                <c:pt idx="308">
                  <c:v>1</c:v>
                </c:pt>
                <c:pt idx="309">
                  <c:v>0.94</c:v>
                </c:pt>
                <c:pt idx="310">
                  <c:v>0.84</c:v>
                </c:pt>
                <c:pt idx="311">
                  <c:v>1</c:v>
                </c:pt>
                <c:pt idx="312">
                  <c:v>0.86</c:v>
                </c:pt>
                <c:pt idx="313">
                  <c:v>0</c:v>
                </c:pt>
                <c:pt idx="321">
                  <c:v>0.68</c:v>
                </c:pt>
                <c:pt idx="322">
                  <c:v>0.8</c:v>
                </c:pt>
                <c:pt idx="323">
                  <c:v>0.43</c:v>
                </c:pt>
                <c:pt idx="334">
                  <c:v>0.13360000000000005</c:v>
                </c:pt>
                <c:pt idx="335">
                  <c:v>0.5343</c:v>
                </c:pt>
                <c:pt idx="336">
                  <c:v>0.1552</c:v>
                </c:pt>
                <c:pt idx="337">
                  <c:v>0.49819999999999998</c:v>
                </c:pt>
                <c:pt idx="338">
                  <c:v>9.7500000000000031E-2</c:v>
                </c:pt>
                <c:pt idx="339">
                  <c:v>0.18410000000000004</c:v>
                </c:pt>
                <c:pt idx="340">
                  <c:v>9.7500000000000031E-2</c:v>
                </c:pt>
                <c:pt idx="341">
                  <c:v>9.3899999999999983E-2</c:v>
                </c:pt>
                <c:pt idx="342">
                  <c:v>0.44399999999999995</c:v>
                </c:pt>
                <c:pt idx="343">
                  <c:v>0.13360000000000005</c:v>
                </c:pt>
                <c:pt idx="344">
                  <c:v>0.23099999999999998</c:v>
                </c:pt>
                <c:pt idx="345">
                  <c:v>0.22025</c:v>
                </c:pt>
                <c:pt idx="346">
                  <c:v>0.1986</c:v>
                </c:pt>
                <c:pt idx="347">
                  <c:v>5.7799999999999963E-2</c:v>
                </c:pt>
                <c:pt idx="348">
                  <c:v>0.20220000000000005</c:v>
                </c:pt>
                <c:pt idx="349">
                  <c:v>6.8599999999999994E-2</c:v>
                </c:pt>
                <c:pt idx="350">
                  <c:v>0.15880000000000005</c:v>
                </c:pt>
                <c:pt idx="351">
                  <c:v>0.28520000000000001</c:v>
                </c:pt>
                <c:pt idx="352">
                  <c:v>0.51259999999999994</c:v>
                </c:pt>
                <c:pt idx="353">
                  <c:v>0.14800000000000002</c:v>
                </c:pt>
                <c:pt idx="354">
                  <c:v>0.17689999999999995</c:v>
                </c:pt>
                <c:pt idx="355">
                  <c:v>0.55600000000000005</c:v>
                </c:pt>
                <c:pt idx="356">
                  <c:v>0.11550000000000005</c:v>
                </c:pt>
                <c:pt idx="357">
                  <c:v>0.24909999999999999</c:v>
                </c:pt>
                <c:pt idx="358">
                  <c:v>0.34660000000000002</c:v>
                </c:pt>
                <c:pt idx="359">
                  <c:v>0.19489999999999996</c:v>
                </c:pt>
                <c:pt idx="360">
                  <c:v>0.1986</c:v>
                </c:pt>
                <c:pt idx="361">
                  <c:v>0.19489999999999996</c:v>
                </c:pt>
                <c:pt idx="362">
                  <c:v>9.7500000000000031E-2</c:v>
                </c:pt>
                <c:pt idx="363">
                  <c:v>8.2999999999999963E-2</c:v>
                </c:pt>
                <c:pt idx="364">
                  <c:v>0.24909999999999999</c:v>
                </c:pt>
                <c:pt idx="365">
                  <c:v>0.1119</c:v>
                </c:pt>
                <c:pt idx="366">
                  <c:v>7.9400000000000026E-2</c:v>
                </c:pt>
                <c:pt idx="367">
                  <c:v>0.32850000000000001</c:v>
                </c:pt>
                <c:pt idx="368">
                  <c:v>0.10829999999999995</c:v>
                </c:pt>
                <c:pt idx="369">
                  <c:v>0.18769999999999998</c:v>
                </c:pt>
                <c:pt idx="370">
                  <c:v>0.10829999999999995</c:v>
                </c:pt>
                <c:pt idx="371">
                  <c:v>0.18230000000000002</c:v>
                </c:pt>
                <c:pt idx="372">
                  <c:v>0.48380000000000001</c:v>
                </c:pt>
                <c:pt idx="373">
                  <c:v>0.2238</c:v>
                </c:pt>
                <c:pt idx="374">
                  <c:v>0.22019999999999995</c:v>
                </c:pt>
                <c:pt idx="375">
                  <c:v>0.61729999999999996</c:v>
                </c:pt>
                <c:pt idx="376">
                  <c:v>0.24729999999999996</c:v>
                </c:pt>
                <c:pt idx="377">
                  <c:v>0.42959999999999998</c:v>
                </c:pt>
                <c:pt idx="378">
                  <c:v>0.21299999999999997</c:v>
                </c:pt>
                <c:pt idx="379">
                  <c:v>0.20940000000000003</c:v>
                </c:pt>
                <c:pt idx="382">
                  <c:v>0.53</c:v>
                </c:pt>
                <c:pt idx="386">
                  <c:v>0.17</c:v>
                </c:pt>
                <c:pt idx="387">
                  <c:v>0.41</c:v>
                </c:pt>
                <c:pt idx="388">
                  <c:v>0.28000000000000003</c:v>
                </c:pt>
                <c:pt idx="389">
                  <c:v>0.27</c:v>
                </c:pt>
                <c:pt idx="394">
                  <c:v>0.52</c:v>
                </c:pt>
                <c:pt idx="401">
                  <c:v>0.86</c:v>
                </c:pt>
                <c:pt idx="408">
                  <c:v>0.45999999999999996</c:v>
                </c:pt>
                <c:pt idx="409">
                  <c:v>0.36099999999999999</c:v>
                </c:pt>
                <c:pt idx="410">
                  <c:v>0.39100000000000001</c:v>
                </c:pt>
                <c:pt idx="411">
                  <c:v>0.874</c:v>
                </c:pt>
                <c:pt idx="412">
                  <c:v>0.88100000000000001</c:v>
                </c:pt>
                <c:pt idx="413">
                  <c:v>0.47</c:v>
                </c:pt>
                <c:pt idx="414">
                  <c:v>6.0000000000000053E-2</c:v>
                </c:pt>
                <c:pt idx="415">
                  <c:v>0.28800000000000003</c:v>
                </c:pt>
                <c:pt idx="416">
                  <c:v>0.10899999999999999</c:v>
                </c:pt>
                <c:pt idx="417">
                  <c:v>0.16100000000000003</c:v>
                </c:pt>
                <c:pt idx="418">
                  <c:v>0.10499999999999998</c:v>
                </c:pt>
                <c:pt idx="419">
                  <c:v>3.9000000000000035E-2</c:v>
                </c:pt>
                <c:pt idx="420">
                  <c:v>0.36799999999999999</c:v>
                </c:pt>
                <c:pt idx="421">
                  <c:v>0.8</c:v>
                </c:pt>
                <c:pt idx="422">
                  <c:v>0.29500000000000004</c:v>
                </c:pt>
                <c:pt idx="423">
                  <c:v>0.755</c:v>
                </c:pt>
                <c:pt idx="424">
                  <c:v>0.77100000000000002</c:v>
                </c:pt>
                <c:pt idx="425">
                  <c:v>0.63900000000000001</c:v>
                </c:pt>
                <c:pt idx="426">
                  <c:v>0.52</c:v>
                </c:pt>
                <c:pt idx="427">
                  <c:v>0.53</c:v>
                </c:pt>
                <c:pt idx="428">
                  <c:v>0.745</c:v>
                </c:pt>
                <c:pt idx="429">
                  <c:v>0.127</c:v>
                </c:pt>
                <c:pt idx="430">
                  <c:v>0.17500000000000004</c:v>
                </c:pt>
                <c:pt idx="431">
                  <c:v>0.28100000000000003</c:v>
                </c:pt>
                <c:pt idx="432">
                  <c:v>0.13</c:v>
                </c:pt>
                <c:pt idx="454">
                  <c:v>0.62</c:v>
                </c:pt>
                <c:pt idx="455">
                  <c:v>0.11</c:v>
                </c:pt>
                <c:pt idx="456">
                  <c:v>0.13</c:v>
                </c:pt>
                <c:pt idx="457">
                  <c:v>7.0000000000000007E-2</c:v>
                </c:pt>
                <c:pt idx="463">
                  <c:v>0.9</c:v>
                </c:pt>
                <c:pt idx="464">
                  <c:v>0.62</c:v>
                </c:pt>
                <c:pt idx="465">
                  <c:v>0.54</c:v>
                </c:pt>
                <c:pt idx="466">
                  <c:v>0.55000000000000004</c:v>
                </c:pt>
                <c:pt idx="478">
                  <c:v>0.25</c:v>
                </c:pt>
                <c:pt idx="479">
                  <c:v>0.52</c:v>
                </c:pt>
                <c:pt idx="480">
                  <c:v>0.38</c:v>
                </c:pt>
                <c:pt idx="481">
                  <c:v>0.7</c:v>
                </c:pt>
                <c:pt idx="482">
                  <c:v>0.9</c:v>
                </c:pt>
                <c:pt idx="483">
                  <c:v>0.46</c:v>
                </c:pt>
                <c:pt idx="484">
                  <c:v>0.8</c:v>
                </c:pt>
                <c:pt idx="485">
                  <c:v>0.86</c:v>
                </c:pt>
                <c:pt idx="486">
                  <c:v>0.09</c:v>
                </c:pt>
                <c:pt idx="493">
                  <c:v>0.9</c:v>
                </c:pt>
                <c:pt idx="494">
                  <c:v>0.92</c:v>
                </c:pt>
                <c:pt idx="495">
                  <c:v>0.93</c:v>
                </c:pt>
                <c:pt idx="511">
                  <c:v>0.92</c:v>
                </c:pt>
                <c:pt idx="512">
                  <c:v>0.96</c:v>
                </c:pt>
              </c:numCache>
            </c:numRef>
          </c:val>
          <c:extLst>
            <c:ext xmlns:c16="http://schemas.microsoft.com/office/drawing/2014/chart" uri="{C3380CC4-5D6E-409C-BE32-E72D297353CC}">
              <c16:uniqueId val="{0000000A-12EC-4A94-A014-0E8193327685}"/>
            </c:ext>
          </c:extLst>
        </c:ser>
        <c:ser>
          <c:idx val="11"/>
          <c:order val="11"/>
          <c:tx>
            <c:strRef>
              <c:f>Sheet1!$M$1:$M$2</c:f>
              <c:strCache>
                <c:ptCount val="2"/>
                <c:pt idx="0">
                  <c:v>Deeper Soil Water Contribution (Source-2)</c:v>
                </c:pt>
                <c:pt idx="1">
                  <c:v>STD/SE or 1/2 range</c:v>
                </c:pt>
              </c:strCache>
            </c:strRef>
          </c:tx>
          <c:spPr>
            <a:solidFill>
              <a:schemeClr val="accent6">
                <a:lumMod val="6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Sheet1!$M$3:$M$516</c:f>
              <c:numCache>
                <c:formatCode>0.00</c:formatCode>
                <c:ptCount val="514"/>
                <c:pt idx="0">
                  <c:v>0.11</c:v>
                </c:pt>
                <c:pt idx="1">
                  <c:v>0.11</c:v>
                </c:pt>
                <c:pt idx="2">
                  <c:v>0.13</c:v>
                </c:pt>
                <c:pt idx="3">
                  <c:v>0.26</c:v>
                </c:pt>
                <c:pt idx="4">
                  <c:v>0.18</c:v>
                </c:pt>
                <c:pt idx="5">
                  <c:v>0.09</c:v>
                </c:pt>
                <c:pt idx="6">
                  <c:v>9.3479015024763731E-2</c:v>
                </c:pt>
                <c:pt idx="7">
                  <c:v>0.13812809725034225</c:v>
                </c:pt>
                <c:pt idx="8">
                  <c:v>9.9034602538708646E-2</c:v>
                </c:pt>
                <c:pt idx="9">
                  <c:v>4.2512424654446622E-2</c:v>
                </c:pt>
                <c:pt idx="10">
                  <c:v>6.1426378698406087E-2</c:v>
                </c:pt>
                <c:pt idx="11">
                  <c:v>6.2331863841858619E-2</c:v>
                </c:pt>
                <c:pt idx="12">
                  <c:v>4.893067800470377E-2</c:v>
                </c:pt>
                <c:pt idx="13">
                  <c:v>8.0168478842996618E-2</c:v>
                </c:pt>
                <c:pt idx="14">
                  <c:v>7.5754884330978975E-2</c:v>
                </c:pt>
                <c:pt idx="15">
                  <c:v>1.8938122927048492E-2</c:v>
                </c:pt>
                <c:pt idx="16">
                  <c:v>8.2013779330061348E-2</c:v>
                </c:pt>
                <c:pt idx="17">
                  <c:v>8.9856900124586969E-2</c:v>
                </c:pt>
                <c:pt idx="18">
                  <c:v>9.4214821020898842E-2</c:v>
                </c:pt>
                <c:pt idx="19">
                  <c:v>4.6278126582652401E-2</c:v>
                </c:pt>
                <c:pt idx="20">
                  <c:v>4.1877873035769141E-2</c:v>
                </c:pt>
                <c:pt idx="21">
                  <c:v>0.05</c:v>
                </c:pt>
                <c:pt idx="22">
                  <c:v>0.1</c:v>
                </c:pt>
                <c:pt idx="23">
                  <c:v>0.08</c:v>
                </c:pt>
                <c:pt idx="24">
                  <c:v>0.06</c:v>
                </c:pt>
                <c:pt idx="39">
                  <c:v>0.20603397778036514</c:v>
                </c:pt>
                <c:pt idx="40">
                  <c:v>8.1470853684001615E-2</c:v>
                </c:pt>
                <c:pt idx="41">
                  <c:v>5.8843011479699087E-2</c:v>
                </c:pt>
                <c:pt idx="42">
                  <c:v>9.2025811596529811E-2</c:v>
                </c:pt>
                <c:pt idx="43">
                  <c:v>0.13418736900319642</c:v>
                </c:pt>
                <c:pt idx="44">
                  <c:v>0.22560000000000002</c:v>
                </c:pt>
                <c:pt idx="45">
                  <c:v>7.6899999999999982E-2</c:v>
                </c:pt>
                <c:pt idx="46">
                  <c:v>0.14360000000000014</c:v>
                </c:pt>
                <c:pt idx="47">
                  <c:v>0.12049999999999997</c:v>
                </c:pt>
                <c:pt idx="48">
                  <c:v>0.17689999999999997</c:v>
                </c:pt>
                <c:pt idx="49">
                  <c:v>0.14619999999999991</c:v>
                </c:pt>
                <c:pt idx="50">
                  <c:v>0.1154</c:v>
                </c:pt>
                <c:pt idx="51">
                  <c:v>0.18210000000000004</c:v>
                </c:pt>
                <c:pt idx="52">
                  <c:v>0.23329999999999998</c:v>
                </c:pt>
                <c:pt idx="53">
                  <c:v>0.19230000000000003</c:v>
                </c:pt>
                <c:pt idx="54">
                  <c:v>0.15390000000000001</c:v>
                </c:pt>
                <c:pt idx="81">
                  <c:v>0.34</c:v>
                </c:pt>
                <c:pt idx="82">
                  <c:v>0.26</c:v>
                </c:pt>
                <c:pt idx="83">
                  <c:v>0.73</c:v>
                </c:pt>
                <c:pt idx="85">
                  <c:v>0.3</c:v>
                </c:pt>
                <c:pt idx="95">
                  <c:v>0.14000000000000001</c:v>
                </c:pt>
                <c:pt idx="96">
                  <c:v>0.15</c:v>
                </c:pt>
                <c:pt idx="100">
                  <c:v>0.03</c:v>
                </c:pt>
                <c:pt idx="101">
                  <c:v>0.01</c:v>
                </c:pt>
                <c:pt idx="106">
                  <c:v>0.16</c:v>
                </c:pt>
                <c:pt idx="107">
                  <c:v>0.2</c:v>
                </c:pt>
                <c:pt idx="108">
                  <c:v>0.14000000000000001</c:v>
                </c:pt>
                <c:pt idx="109">
                  <c:v>0.16</c:v>
                </c:pt>
                <c:pt idx="110">
                  <c:v>0.06</c:v>
                </c:pt>
                <c:pt idx="111">
                  <c:v>0.06</c:v>
                </c:pt>
                <c:pt idx="117">
                  <c:v>0.25</c:v>
                </c:pt>
                <c:pt idx="118">
                  <c:v>0.23</c:v>
                </c:pt>
                <c:pt idx="119">
                  <c:v>0.25</c:v>
                </c:pt>
                <c:pt idx="120">
                  <c:v>0.26</c:v>
                </c:pt>
                <c:pt idx="121">
                  <c:v>0.28999999999999998</c:v>
                </c:pt>
                <c:pt idx="122">
                  <c:v>0.18</c:v>
                </c:pt>
                <c:pt idx="123">
                  <c:v>0.25</c:v>
                </c:pt>
                <c:pt idx="124">
                  <c:v>0.26</c:v>
                </c:pt>
                <c:pt idx="125">
                  <c:v>0.22</c:v>
                </c:pt>
                <c:pt idx="126">
                  <c:v>0.2</c:v>
                </c:pt>
                <c:pt idx="127">
                  <c:v>0.19</c:v>
                </c:pt>
                <c:pt idx="128">
                  <c:v>0.28000000000000003</c:v>
                </c:pt>
                <c:pt idx="129">
                  <c:v>0.31</c:v>
                </c:pt>
                <c:pt idx="130">
                  <c:v>0.16</c:v>
                </c:pt>
                <c:pt idx="131">
                  <c:v>0.27</c:v>
                </c:pt>
                <c:pt idx="151">
                  <c:v>7.0000000000000007E-2</c:v>
                </c:pt>
                <c:pt idx="179">
                  <c:v>0.34310000000000007</c:v>
                </c:pt>
                <c:pt idx="180">
                  <c:v>0.31670000000000004</c:v>
                </c:pt>
                <c:pt idx="181">
                  <c:v>0.26100000000000007</c:v>
                </c:pt>
                <c:pt idx="182">
                  <c:v>0.17010000000000003</c:v>
                </c:pt>
                <c:pt idx="183">
                  <c:v>0.31169999999999998</c:v>
                </c:pt>
                <c:pt idx="184">
                  <c:v>0.37640000000000007</c:v>
                </c:pt>
                <c:pt idx="185">
                  <c:v>0.28610000000000002</c:v>
                </c:pt>
                <c:pt idx="186">
                  <c:v>0.21689999999999998</c:v>
                </c:pt>
                <c:pt idx="187">
                  <c:v>0.21389999999999998</c:v>
                </c:pt>
                <c:pt idx="188">
                  <c:v>0.27110000000000001</c:v>
                </c:pt>
                <c:pt idx="189">
                  <c:v>0.12799999999999997</c:v>
                </c:pt>
                <c:pt idx="190">
                  <c:v>0.10670000000000002</c:v>
                </c:pt>
                <c:pt idx="191">
                  <c:v>9.1400000000000037E-2</c:v>
                </c:pt>
                <c:pt idx="192">
                  <c:v>0.21949999999999997</c:v>
                </c:pt>
                <c:pt idx="201">
                  <c:v>0.09</c:v>
                </c:pt>
                <c:pt idx="202">
                  <c:v>0.08</c:v>
                </c:pt>
                <c:pt idx="203">
                  <c:v>0.1</c:v>
                </c:pt>
                <c:pt idx="211">
                  <c:v>7.4899999999999967E-2</c:v>
                </c:pt>
                <c:pt idx="212">
                  <c:v>6.9599999999999995E-2</c:v>
                </c:pt>
                <c:pt idx="213">
                  <c:v>7.2200000000000042E-2</c:v>
                </c:pt>
                <c:pt idx="214">
                  <c:v>4.5499999999999985E-2</c:v>
                </c:pt>
                <c:pt idx="215">
                  <c:v>5.8800000000000074E-2</c:v>
                </c:pt>
                <c:pt idx="216">
                  <c:v>5.8799999999999963E-2</c:v>
                </c:pt>
                <c:pt idx="217">
                  <c:v>4.5399999999999996E-2</c:v>
                </c:pt>
                <c:pt idx="218">
                  <c:v>0.10970000000000002</c:v>
                </c:pt>
                <c:pt idx="219">
                  <c:v>6.9500000000000006E-2</c:v>
                </c:pt>
                <c:pt idx="220">
                  <c:v>8.8199999999999973E-2</c:v>
                </c:pt>
                <c:pt idx="221">
                  <c:v>4.5499999999999985E-2</c:v>
                </c:pt>
                <c:pt idx="222">
                  <c:v>0.10970000000000002</c:v>
                </c:pt>
                <c:pt idx="223">
                  <c:v>5.3499999999999992E-2</c:v>
                </c:pt>
                <c:pt idx="233">
                  <c:v>0.28000000000000003</c:v>
                </c:pt>
                <c:pt idx="234">
                  <c:v>0.38</c:v>
                </c:pt>
                <c:pt idx="235">
                  <c:v>0.46</c:v>
                </c:pt>
                <c:pt idx="236">
                  <c:v>0.14000000000000001</c:v>
                </c:pt>
                <c:pt idx="237">
                  <c:v>0.37</c:v>
                </c:pt>
                <c:pt idx="238">
                  <c:v>0.08</c:v>
                </c:pt>
                <c:pt idx="239">
                  <c:v>0.01</c:v>
                </c:pt>
                <c:pt idx="242">
                  <c:v>7.0000000000000007E-2</c:v>
                </c:pt>
                <c:pt idx="243">
                  <c:v>0.06</c:v>
                </c:pt>
                <c:pt idx="244">
                  <c:v>0.09</c:v>
                </c:pt>
                <c:pt idx="245">
                  <c:v>0.14000000000000001</c:v>
                </c:pt>
                <c:pt idx="246">
                  <c:v>0.09</c:v>
                </c:pt>
                <c:pt idx="247">
                  <c:v>0.03</c:v>
                </c:pt>
                <c:pt idx="248">
                  <c:v>0.05</c:v>
                </c:pt>
                <c:pt idx="249">
                  <c:v>0.03</c:v>
                </c:pt>
                <c:pt idx="250">
                  <c:v>0.03</c:v>
                </c:pt>
                <c:pt idx="251">
                  <c:v>0.04</c:v>
                </c:pt>
                <c:pt idx="252">
                  <c:v>0.04</c:v>
                </c:pt>
                <c:pt idx="253">
                  <c:v>0.03</c:v>
                </c:pt>
                <c:pt idx="254">
                  <c:v>0.01</c:v>
                </c:pt>
                <c:pt idx="255">
                  <c:v>0.43</c:v>
                </c:pt>
                <c:pt idx="257">
                  <c:v>7.0000000000000007E-2</c:v>
                </c:pt>
                <c:pt idx="258">
                  <c:v>0.05</c:v>
                </c:pt>
                <c:pt idx="259">
                  <c:v>7.0000000000000007E-2</c:v>
                </c:pt>
                <c:pt idx="260">
                  <c:v>7.0000000000000007E-2</c:v>
                </c:pt>
                <c:pt idx="261">
                  <c:v>7.0000000000000007E-2</c:v>
                </c:pt>
                <c:pt idx="262">
                  <c:v>0.01</c:v>
                </c:pt>
                <c:pt idx="263">
                  <c:v>7.0000000000000007E-2</c:v>
                </c:pt>
                <c:pt idx="264">
                  <c:v>0.31</c:v>
                </c:pt>
                <c:pt idx="265">
                  <c:v>0.35</c:v>
                </c:pt>
                <c:pt idx="266">
                  <c:v>0.34</c:v>
                </c:pt>
                <c:pt idx="267">
                  <c:v>0.38</c:v>
                </c:pt>
                <c:pt idx="268">
                  <c:v>0.11</c:v>
                </c:pt>
                <c:pt idx="269">
                  <c:v>0.2</c:v>
                </c:pt>
                <c:pt idx="270">
                  <c:v>0.31</c:v>
                </c:pt>
                <c:pt idx="293">
                  <c:v>0.42</c:v>
                </c:pt>
                <c:pt idx="294">
                  <c:v>0.33</c:v>
                </c:pt>
                <c:pt idx="295">
                  <c:v>0.13</c:v>
                </c:pt>
                <c:pt idx="297">
                  <c:v>0</c:v>
                </c:pt>
                <c:pt idx="298">
                  <c:v>0</c:v>
                </c:pt>
                <c:pt idx="299">
                  <c:v>0</c:v>
                </c:pt>
                <c:pt idx="300">
                  <c:v>0.4</c:v>
                </c:pt>
                <c:pt idx="301">
                  <c:v>0.5</c:v>
                </c:pt>
                <c:pt idx="302">
                  <c:v>0.47</c:v>
                </c:pt>
                <c:pt idx="303">
                  <c:v>0.36</c:v>
                </c:pt>
                <c:pt idx="304">
                  <c:v>0.12</c:v>
                </c:pt>
                <c:pt idx="305">
                  <c:v>0.22</c:v>
                </c:pt>
                <c:pt idx="321">
                  <c:v>0.06</c:v>
                </c:pt>
                <c:pt idx="322">
                  <c:v>0.04</c:v>
                </c:pt>
                <c:pt idx="323">
                  <c:v>0.06</c:v>
                </c:pt>
                <c:pt idx="345">
                  <c:v>0.12763277400417183</c:v>
                </c:pt>
                <c:pt idx="371">
                  <c:v>8.9378297141979646E-2</c:v>
                </c:pt>
                <c:pt idx="376">
                  <c:v>3.8325187540310821E-2</c:v>
                </c:pt>
                <c:pt idx="382">
                  <c:v>0.11</c:v>
                </c:pt>
                <c:pt idx="386">
                  <c:v>0.08</c:v>
                </c:pt>
                <c:pt idx="387">
                  <c:v>0.09</c:v>
                </c:pt>
                <c:pt idx="388">
                  <c:v>0.05</c:v>
                </c:pt>
                <c:pt idx="389">
                  <c:v>0.06</c:v>
                </c:pt>
                <c:pt idx="394">
                  <c:v>0.21</c:v>
                </c:pt>
                <c:pt idx="401">
                  <c:v>0.12</c:v>
                </c:pt>
                <c:pt idx="454">
                  <c:v>0.18</c:v>
                </c:pt>
                <c:pt idx="455">
                  <c:v>0.23</c:v>
                </c:pt>
                <c:pt idx="456">
                  <c:v>0.28000000000000003</c:v>
                </c:pt>
                <c:pt idx="457">
                  <c:v>7.0000000000000007E-2</c:v>
                </c:pt>
                <c:pt idx="463">
                  <c:v>0.06</c:v>
                </c:pt>
                <c:pt idx="464">
                  <c:v>0.08</c:v>
                </c:pt>
                <c:pt idx="465">
                  <c:v>7.0000000000000007E-2</c:v>
                </c:pt>
                <c:pt idx="466">
                  <c:v>0.12</c:v>
                </c:pt>
                <c:pt idx="478">
                  <c:v>0.2</c:v>
                </c:pt>
                <c:pt idx="479">
                  <c:v>0.12</c:v>
                </c:pt>
                <c:pt idx="480">
                  <c:v>0.1</c:v>
                </c:pt>
                <c:pt idx="481">
                  <c:v>0.03</c:v>
                </c:pt>
                <c:pt idx="482">
                  <c:v>0.06</c:v>
                </c:pt>
                <c:pt idx="483">
                  <c:v>0.08</c:v>
                </c:pt>
                <c:pt idx="484">
                  <c:v>0.12</c:v>
                </c:pt>
                <c:pt idx="485">
                  <c:v>0.08</c:v>
                </c:pt>
                <c:pt idx="486">
                  <c:v>0.01</c:v>
                </c:pt>
                <c:pt idx="511">
                  <c:v>0.1</c:v>
                </c:pt>
                <c:pt idx="512">
                  <c:v>7.0000000000000007E-2</c:v>
                </c:pt>
              </c:numCache>
            </c:numRef>
          </c:val>
          <c:extLst>
            <c:ext xmlns:c16="http://schemas.microsoft.com/office/drawing/2014/chart" uri="{C3380CC4-5D6E-409C-BE32-E72D297353CC}">
              <c16:uniqueId val="{0000000B-12EC-4A94-A014-0E8193327685}"/>
            </c:ext>
          </c:extLst>
        </c:ser>
        <c:ser>
          <c:idx val="12"/>
          <c:order val="12"/>
          <c:tx>
            <c:strRef>
              <c:f>Sheet1!$N$1:$N$2</c:f>
              <c:strCache>
                <c:ptCount val="2"/>
                <c:pt idx="0">
                  <c:v>Deeper Soil Water Contribution (Source-2)</c:v>
                </c:pt>
                <c:pt idx="1">
                  <c:v>Wet Season</c:v>
                </c:pt>
              </c:strCache>
            </c:strRef>
          </c:tx>
          <c:spPr>
            <a:solidFill>
              <a:schemeClr val="accent1">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Sheet1!$N$3:$N$516</c:f>
              <c:numCache>
                <c:formatCode>General</c:formatCode>
                <c:ptCount val="514"/>
                <c:pt idx="0">
                  <c:v>0.28999999999999998</c:v>
                </c:pt>
                <c:pt idx="1">
                  <c:v>0.34</c:v>
                </c:pt>
                <c:pt idx="2">
                  <c:v>0.26</c:v>
                </c:pt>
                <c:pt idx="3">
                  <c:v>0.16</c:v>
                </c:pt>
                <c:pt idx="4">
                  <c:v>0.56999999999999995</c:v>
                </c:pt>
                <c:pt idx="5">
                  <c:v>0.4</c:v>
                </c:pt>
                <c:pt idx="6" formatCode="0.00">
                  <c:v>0.13815999999999998</c:v>
                </c:pt>
                <c:pt idx="7" formatCode="0.00">
                  <c:v>0.19845000000000002</c:v>
                </c:pt>
                <c:pt idx="8" formatCode="0.00">
                  <c:v>0.31474000000000002</c:v>
                </c:pt>
                <c:pt idx="9" formatCode="0.00">
                  <c:v>0.35308</c:v>
                </c:pt>
                <c:pt idx="10" formatCode="0.00">
                  <c:v>0.19628000000000001</c:v>
                </c:pt>
                <c:pt idx="11" formatCode="0.00">
                  <c:v>7.5660000000000005E-2</c:v>
                </c:pt>
                <c:pt idx="12" formatCode="0.00">
                  <c:v>0.28182000000000001</c:v>
                </c:pt>
                <c:pt idx="13" formatCode="0.00">
                  <c:v>9.9779999999999994E-2</c:v>
                </c:pt>
                <c:pt idx="14" formatCode="0.00">
                  <c:v>0.41668999999999995</c:v>
                </c:pt>
                <c:pt idx="15" formatCode="0.00">
                  <c:v>0.22916599999999998</c:v>
                </c:pt>
                <c:pt idx="16" formatCode="0.00">
                  <c:v>0.36730000000000002</c:v>
                </c:pt>
                <c:pt idx="17" formatCode="0.00">
                  <c:v>0.10087</c:v>
                </c:pt>
                <c:pt idx="18" formatCode="0.00">
                  <c:v>0.37061499999999997</c:v>
                </c:pt>
                <c:pt idx="19" formatCode="0.00">
                  <c:v>8.5501000000000008E-2</c:v>
                </c:pt>
                <c:pt idx="20" formatCode="0.00">
                  <c:v>0.30369499999999999</c:v>
                </c:pt>
                <c:pt idx="79">
                  <c:v>0.76</c:v>
                </c:pt>
                <c:pt idx="80">
                  <c:v>0.97</c:v>
                </c:pt>
                <c:pt idx="81">
                  <c:v>0.21</c:v>
                </c:pt>
                <c:pt idx="82" formatCode="0.00">
                  <c:v>0.9</c:v>
                </c:pt>
                <c:pt idx="83">
                  <c:v>0.84</c:v>
                </c:pt>
                <c:pt idx="84">
                  <c:v>0.56999999999999995</c:v>
                </c:pt>
                <c:pt idx="85">
                  <c:v>0.73</c:v>
                </c:pt>
                <c:pt idx="90" formatCode="0.00">
                  <c:v>0</c:v>
                </c:pt>
                <c:pt idx="95" formatCode="0.00">
                  <c:v>0.05</c:v>
                </c:pt>
                <c:pt idx="96" formatCode="0.00">
                  <c:v>7.0000000000000007E-2</c:v>
                </c:pt>
                <c:pt idx="106">
                  <c:v>0.57999999999999996</c:v>
                </c:pt>
                <c:pt idx="107">
                  <c:v>0.26</c:v>
                </c:pt>
                <c:pt idx="108" formatCode="0.00">
                  <c:v>0.41</c:v>
                </c:pt>
                <c:pt idx="109">
                  <c:v>0.27</c:v>
                </c:pt>
                <c:pt idx="110" formatCode="0.00">
                  <c:v>0.01</c:v>
                </c:pt>
                <c:pt idx="111" formatCode="0.00">
                  <c:v>0.01</c:v>
                </c:pt>
                <c:pt idx="174" formatCode="0.00">
                  <c:v>0.83679999999999999</c:v>
                </c:pt>
                <c:pt idx="175" formatCode="0.00">
                  <c:v>0.5786</c:v>
                </c:pt>
                <c:pt idx="176" formatCode="0.00">
                  <c:v>0.77149999999999996</c:v>
                </c:pt>
                <c:pt idx="177" formatCode="0.00">
                  <c:v>0.56079999999999997</c:v>
                </c:pt>
                <c:pt idx="178" formatCode="0.00">
                  <c:v>0.3412</c:v>
                </c:pt>
                <c:pt idx="179" formatCode="0.00">
                  <c:v>0.22289999999999999</c:v>
                </c:pt>
                <c:pt idx="180" formatCode="0.00">
                  <c:v>0.1085</c:v>
                </c:pt>
                <c:pt idx="181" formatCode="0.00">
                  <c:v>0.17299999999999999</c:v>
                </c:pt>
                <c:pt idx="182" formatCode="0.00">
                  <c:v>0.1085</c:v>
                </c:pt>
                <c:pt idx="183" formatCode="0.00">
                  <c:v>0.2</c:v>
                </c:pt>
                <c:pt idx="184" formatCode="0.00">
                  <c:v>0.13819999999999999</c:v>
                </c:pt>
                <c:pt idx="185" formatCode="0.00">
                  <c:v>0.1958</c:v>
                </c:pt>
                <c:pt idx="186" formatCode="0.00">
                  <c:v>0.1928</c:v>
                </c:pt>
                <c:pt idx="187" formatCode="0.00">
                  <c:v>0.30420000000000003</c:v>
                </c:pt>
                <c:pt idx="188" formatCode="0.00">
                  <c:v>0.2651</c:v>
                </c:pt>
                <c:pt idx="189" formatCode="0.00">
                  <c:v>0.189</c:v>
                </c:pt>
                <c:pt idx="190" formatCode="0.00">
                  <c:v>0.15240000000000001</c:v>
                </c:pt>
                <c:pt idx="191" formatCode="0.00">
                  <c:v>0.19819999999999999</c:v>
                </c:pt>
                <c:pt idx="192" formatCode="0.00">
                  <c:v>0.19209999999999999</c:v>
                </c:pt>
                <c:pt idx="201">
                  <c:v>0.46</c:v>
                </c:pt>
                <c:pt idx="202">
                  <c:v>0.09</c:v>
                </c:pt>
                <c:pt idx="314" formatCode="0.00">
                  <c:v>0.06</c:v>
                </c:pt>
                <c:pt idx="315" formatCode="0.00">
                  <c:v>0.02</c:v>
                </c:pt>
                <c:pt idx="316" formatCode="0.00">
                  <c:v>0.01</c:v>
                </c:pt>
                <c:pt idx="317" formatCode="0.00">
                  <c:v>0</c:v>
                </c:pt>
                <c:pt idx="318" formatCode="0.00">
                  <c:v>0</c:v>
                </c:pt>
                <c:pt idx="321" formatCode="0.00">
                  <c:v>0.97</c:v>
                </c:pt>
                <c:pt idx="323">
                  <c:v>0.86</c:v>
                </c:pt>
                <c:pt idx="386">
                  <c:v>0.06</c:v>
                </c:pt>
                <c:pt idx="387">
                  <c:v>0.12</c:v>
                </c:pt>
                <c:pt idx="388">
                  <c:v>0.04</c:v>
                </c:pt>
                <c:pt idx="389">
                  <c:v>0.06</c:v>
                </c:pt>
                <c:pt idx="463">
                  <c:v>0.79</c:v>
                </c:pt>
                <c:pt idx="464">
                  <c:v>0.24</c:v>
                </c:pt>
                <c:pt idx="465">
                  <c:v>0.24</c:v>
                </c:pt>
                <c:pt idx="493">
                  <c:v>0.18</c:v>
                </c:pt>
                <c:pt idx="494">
                  <c:v>0.28000000000000003</c:v>
                </c:pt>
                <c:pt idx="495">
                  <c:v>0.26</c:v>
                </c:pt>
              </c:numCache>
            </c:numRef>
          </c:val>
          <c:extLst>
            <c:ext xmlns:c16="http://schemas.microsoft.com/office/drawing/2014/chart" uri="{C3380CC4-5D6E-409C-BE32-E72D297353CC}">
              <c16:uniqueId val="{0000000C-12EC-4A94-A014-0E8193327685}"/>
            </c:ext>
          </c:extLst>
        </c:ser>
        <c:ser>
          <c:idx val="13"/>
          <c:order val="13"/>
          <c:tx>
            <c:strRef>
              <c:f>Sheet1!$O$1:$O$2</c:f>
              <c:strCache>
                <c:ptCount val="2"/>
                <c:pt idx="0">
                  <c:v>Deeper Soil Water Contribution (Source-2)</c:v>
                </c:pt>
                <c:pt idx="1">
                  <c:v>STD/SE or 1/2 range</c:v>
                </c:pt>
              </c:strCache>
            </c:strRef>
          </c:tx>
          <c:spPr>
            <a:solidFill>
              <a:schemeClr val="accent2">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Sheet1!$O$3:$O$516</c:f>
              <c:numCache>
                <c:formatCode>General</c:formatCode>
                <c:ptCount val="514"/>
                <c:pt idx="0">
                  <c:v>7.0000000000000007E-2</c:v>
                </c:pt>
                <c:pt idx="1">
                  <c:v>0.06</c:v>
                </c:pt>
                <c:pt idx="2">
                  <c:v>7.0000000000000007E-2</c:v>
                </c:pt>
                <c:pt idx="3">
                  <c:v>7.0000000000000007E-2</c:v>
                </c:pt>
                <c:pt idx="4">
                  <c:v>0.22</c:v>
                </c:pt>
                <c:pt idx="5">
                  <c:v>0.16</c:v>
                </c:pt>
                <c:pt idx="6" formatCode="0.00">
                  <c:v>3.3476067944129877E-2</c:v>
                </c:pt>
                <c:pt idx="7" formatCode="0.00">
                  <c:v>1.5659407715491666E-2</c:v>
                </c:pt>
                <c:pt idx="8" formatCode="0.00">
                  <c:v>3.4614361903695406E-2</c:v>
                </c:pt>
                <c:pt idx="9" formatCode="0.00">
                  <c:v>0.13739144696814282</c:v>
                </c:pt>
                <c:pt idx="10" formatCode="0.00">
                  <c:v>9.1017058840637127E-3</c:v>
                </c:pt>
                <c:pt idx="11" formatCode="0.00">
                  <c:v>9.4640596468957231E-3</c:v>
                </c:pt>
                <c:pt idx="12" formatCode="0.00">
                  <c:v>0.1059420503152549</c:v>
                </c:pt>
                <c:pt idx="13" formatCode="0.00">
                  <c:v>1.1734534502910629E-2</c:v>
                </c:pt>
                <c:pt idx="14" formatCode="0.00">
                  <c:v>8.8596443495210342E-2</c:v>
                </c:pt>
                <c:pt idx="15" formatCode="0.00">
                  <c:v>8.1348617892377253E-2</c:v>
                </c:pt>
                <c:pt idx="16" formatCode="0.00">
                  <c:v>5.9896155552756472E-2</c:v>
                </c:pt>
                <c:pt idx="17" formatCode="0.00">
                  <c:v>1.5506851711420988E-2</c:v>
                </c:pt>
                <c:pt idx="18" formatCode="0.00">
                  <c:v>0.14844613084381822</c:v>
                </c:pt>
                <c:pt idx="19" formatCode="0.00">
                  <c:v>2.8280609443574588E-2</c:v>
                </c:pt>
                <c:pt idx="20" formatCode="0.00">
                  <c:v>0.12332305284292955</c:v>
                </c:pt>
                <c:pt idx="79">
                  <c:v>0.49</c:v>
                </c:pt>
                <c:pt idx="80">
                  <c:v>0.05</c:v>
                </c:pt>
                <c:pt idx="81">
                  <c:v>0.36</c:v>
                </c:pt>
                <c:pt idx="82">
                  <c:v>0.13</c:v>
                </c:pt>
                <c:pt idx="83">
                  <c:v>0.21</c:v>
                </c:pt>
                <c:pt idx="84">
                  <c:v>0.55000000000000004</c:v>
                </c:pt>
                <c:pt idx="85">
                  <c:v>0.39</c:v>
                </c:pt>
                <c:pt idx="95" formatCode="0.00">
                  <c:v>0.08</c:v>
                </c:pt>
                <c:pt idx="96" formatCode="0.00">
                  <c:v>0.1</c:v>
                </c:pt>
                <c:pt idx="106">
                  <c:v>0.2</c:v>
                </c:pt>
                <c:pt idx="107">
                  <c:v>0.05</c:v>
                </c:pt>
                <c:pt idx="108" formatCode="0.00">
                  <c:v>0.13</c:v>
                </c:pt>
                <c:pt idx="109">
                  <c:v>0.17</c:v>
                </c:pt>
                <c:pt idx="110" formatCode="0.00">
                  <c:v>0.02</c:v>
                </c:pt>
                <c:pt idx="111" formatCode="0.00">
                  <c:v>0.02</c:v>
                </c:pt>
                <c:pt idx="174" formatCode="0.00">
                  <c:v>8.8999999999999968E-2</c:v>
                </c:pt>
                <c:pt idx="175" formatCode="0.00">
                  <c:v>0.14839999999999998</c:v>
                </c:pt>
                <c:pt idx="176" formatCode="0.00">
                  <c:v>0.11280000000000001</c:v>
                </c:pt>
                <c:pt idx="177" formatCode="0.00">
                  <c:v>0.12170000000000003</c:v>
                </c:pt>
                <c:pt idx="178" formatCode="0.00">
                  <c:v>0.26120000000000004</c:v>
                </c:pt>
                <c:pt idx="179" formatCode="0.00">
                  <c:v>0.30790000000000006</c:v>
                </c:pt>
                <c:pt idx="180" formatCode="0.00">
                  <c:v>0.15840000000000004</c:v>
                </c:pt>
                <c:pt idx="181" formatCode="0.00">
                  <c:v>0.3226</c:v>
                </c:pt>
                <c:pt idx="182" formatCode="0.00">
                  <c:v>0.13200000000000001</c:v>
                </c:pt>
                <c:pt idx="183" formatCode="0.00">
                  <c:v>0.23819999999999997</c:v>
                </c:pt>
                <c:pt idx="184" formatCode="0.00">
                  <c:v>0.32940000000000003</c:v>
                </c:pt>
                <c:pt idx="185" formatCode="0.00">
                  <c:v>0.15959999999999999</c:v>
                </c:pt>
                <c:pt idx="186" formatCode="0.00">
                  <c:v>0.15059999999999998</c:v>
                </c:pt>
                <c:pt idx="187" formatCode="0.00">
                  <c:v>9.039999999999998E-2</c:v>
                </c:pt>
                <c:pt idx="188" formatCode="0.00">
                  <c:v>0.17159999999999997</c:v>
                </c:pt>
                <c:pt idx="189" formatCode="0.00">
                  <c:v>0.15549999999999997</c:v>
                </c:pt>
                <c:pt idx="190" formatCode="0.00">
                  <c:v>0.10369999999999999</c:v>
                </c:pt>
                <c:pt idx="191" formatCode="0.00">
                  <c:v>0.1341</c:v>
                </c:pt>
                <c:pt idx="192" formatCode="0.00">
                  <c:v>0.128</c:v>
                </c:pt>
                <c:pt idx="201">
                  <c:v>0.03</c:v>
                </c:pt>
                <c:pt idx="202">
                  <c:v>0.01</c:v>
                </c:pt>
                <c:pt idx="321" formatCode="0.00">
                  <c:v>0.05</c:v>
                </c:pt>
                <c:pt idx="323">
                  <c:v>7.0000000000000007E-2</c:v>
                </c:pt>
                <c:pt idx="386">
                  <c:v>0.03</c:v>
                </c:pt>
                <c:pt idx="387">
                  <c:v>0.02</c:v>
                </c:pt>
                <c:pt idx="388">
                  <c:v>0.03</c:v>
                </c:pt>
                <c:pt idx="389">
                  <c:v>0.02</c:v>
                </c:pt>
                <c:pt idx="463">
                  <c:v>0.12</c:v>
                </c:pt>
                <c:pt idx="464">
                  <c:v>0.1</c:v>
                </c:pt>
                <c:pt idx="465">
                  <c:v>0.14000000000000001</c:v>
                </c:pt>
              </c:numCache>
            </c:numRef>
          </c:val>
          <c:extLst>
            <c:ext xmlns:c16="http://schemas.microsoft.com/office/drawing/2014/chart" uri="{C3380CC4-5D6E-409C-BE32-E72D297353CC}">
              <c16:uniqueId val="{0000000D-12EC-4A94-A014-0E8193327685}"/>
            </c:ext>
          </c:extLst>
        </c:ser>
        <c:ser>
          <c:idx val="14"/>
          <c:order val="14"/>
          <c:tx>
            <c:strRef>
              <c:f>Sheet1!$P$1:$P$2</c:f>
              <c:strCache>
                <c:ptCount val="2"/>
                <c:pt idx="0">
                  <c:v>Deeper Soil Water Contribution (Source-2)</c:v>
                </c:pt>
                <c:pt idx="1">
                  <c:v>Growing season</c:v>
                </c:pt>
              </c:strCache>
            </c:strRef>
          </c:tx>
          <c:spPr>
            <a:solidFill>
              <a:schemeClr val="accent3">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Sheet1!$P$3:$P$516</c:f>
              <c:numCache>
                <c:formatCode>0.00</c:formatCode>
                <c:ptCount val="514"/>
                <c:pt idx="0">
                  <c:v>0.45499999999999996</c:v>
                </c:pt>
                <c:pt idx="1">
                  <c:v>0.59</c:v>
                </c:pt>
                <c:pt idx="2">
                  <c:v>0.57499999999999996</c:v>
                </c:pt>
                <c:pt idx="3">
                  <c:v>0.42499999999999999</c:v>
                </c:pt>
                <c:pt idx="4">
                  <c:v>0.61</c:v>
                </c:pt>
                <c:pt idx="5">
                  <c:v>0.69500000000000006</c:v>
                </c:pt>
                <c:pt idx="6">
                  <c:v>0.44875499999999996</c:v>
                </c:pt>
                <c:pt idx="7">
                  <c:v>0.51364999999999994</c:v>
                </c:pt>
                <c:pt idx="8">
                  <c:v>0.42782000000000003</c:v>
                </c:pt>
                <c:pt idx="9">
                  <c:v>0.64246500000000006</c:v>
                </c:pt>
                <c:pt idx="10">
                  <c:v>0.52794000000000008</c:v>
                </c:pt>
                <c:pt idx="11">
                  <c:v>0.49650499999999997</c:v>
                </c:pt>
                <c:pt idx="12">
                  <c:v>0.59463500000000002</c:v>
                </c:pt>
                <c:pt idx="13">
                  <c:v>0.44989000000000001</c:v>
                </c:pt>
                <c:pt idx="14">
                  <c:v>0.62144500000000003</c:v>
                </c:pt>
                <c:pt idx="15">
                  <c:v>0.53763300000000003</c:v>
                </c:pt>
                <c:pt idx="16">
                  <c:v>0.60759999999999992</c:v>
                </c:pt>
                <c:pt idx="17">
                  <c:v>0.46038500000000004</c:v>
                </c:pt>
                <c:pt idx="18">
                  <c:v>0.56360749999999993</c:v>
                </c:pt>
                <c:pt idx="19">
                  <c:v>0.46800049999999999</c:v>
                </c:pt>
                <c:pt idx="20">
                  <c:v>0.5175225</c:v>
                </c:pt>
                <c:pt idx="61">
                  <c:v>0.40299999999999997</c:v>
                </c:pt>
                <c:pt idx="62">
                  <c:v>0.379</c:v>
                </c:pt>
                <c:pt idx="63">
                  <c:v>0.83499999999999996</c:v>
                </c:pt>
                <c:pt idx="64">
                  <c:v>0.79900000000000004</c:v>
                </c:pt>
                <c:pt idx="65">
                  <c:v>0.66400000000000003</c:v>
                </c:pt>
                <c:pt idx="66">
                  <c:v>0.6409999999999999</c:v>
                </c:pt>
                <c:pt idx="67">
                  <c:v>0.06</c:v>
                </c:pt>
                <c:pt idx="68">
                  <c:v>0.06</c:v>
                </c:pt>
                <c:pt idx="69">
                  <c:v>0.06</c:v>
                </c:pt>
                <c:pt idx="81">
                  <c:v>0.25</c:v>
                </c:pt>
                <c:pt idx="82">
                  <c:v>0.95</c:v>
                </c:pt>
                <c:pt idx="83">
                  <c:v>0.91500000000000004</c:v>
                </c:pt>
                <c:pt idx="85">
                  <c:v>0.86499999999999999</c:v>
                </c:pt>
                <c:pt idx="86">
                  <c:v>0.08</c:v>
                </c:pt>
                <c:pt idx="87">
                  <c:v>0.85</c:v>
                </c:pt>
                <c:pt idx="95">
                  <c:v>0.12</c:v>
                </c:pt>
                <c:pt idx="96">
                  <c:v>0.09</c:v>
                </c:pt>
                <c:pt idx="97">
                  <c:v>0.66</c:v>
                </c:pt>
                <c:pt idx="98">
                  <c:v>0.72</c:v>
                </c:pt>
                <c:pt idx="99">
                  <c:v>0.46</c:v>
                </c:pt>
                <c:pt idx="102">
                  <c:v>0.83</c:v>
                </c:pt>
                <c:pt idx="103">
                  <c:v>0.51</c:v>
                </c:pt>
                <c:pt idx="104">
                  <c:v>0.79</c:v>
                </c:pt>
                <c:pt idx="105">
                  <c:v>0.08</c:v>
                </c:pt>
                <c:pt idx="106">
                  <c:v>0.54</c:v>
                </c:pt>
                <c:pt idx="107">
                  <c:v>0.27</c:v>
                </c:pt>
                <c:pt idx="108">
                  <c:v>0.33333333333333331</c:v>
                </c:pt>
                <c:pt idx="109">
                  <c:v>0.33</c:v>
                </c:pt>
                <c:pt idx="110">
                  <c:v>0.03</c:v>
                </c:pt>
                <c:pt idx="111">
                  <c:v>0.04</c:v>
                </c:pt>
                <c:pt idx="112">
                  <c:v>0</c:v>
                </c:pt>
                <c:pt idx="113">
                  <c:v>0</c:v>
                </c:pt>
                <c:pt idx="114">
                  <c:v>0.09</c:v>
                </c:pt>
                <c:pt idx="115">
                  <c:v>0.43</c:v>
                </c:pt>
                <c:pt idx="152">
                  <c:v>0.28999999999999998</c:v>
                </c:pt>
                <c:pt idx="171">
                  <c:v>0.18</c:v>
                </c:pt>
                <c:pt idx="172">
                  <c:v>0.12</c:v>
                </c:pt>
                <c:pt idx="179">
                  <c:v>0.26979999999999998</c:v>
                </c:pt>
                <c:pt idx="180">
                  <c:v>0.17449999999999999</c:v>
                </c:pt>
                <c:pt idx="181">
                  <c:v>0.30204999999999999</c:v>
                </c:pt>
                <c:pt idx="182">
                  <c:v>0.12609999999999999</c:v>
                </c:pt>
                <c:pt idx="183">
                  <c:v>0.22795000000000001</c:v>
                </c:pt>
                <c:pt idx="184">
                  <c:v>0.31764999999999999</c:v>
                </c:pt>
                <c:pt idx="185">
                  <c:v>0.20934999999999998</c:v>
                </c:pt>
                <c:pt idx="186">
                  <c:v>0.15060000000000001</c:v>
                </c:pt>
                <c:pt idx="187">
                  <c:v>0.20480000000000001</c:v>
                </c:pt>
                <c:pt idx="188">
                  <c:v>0.22894999999999999</c:v>
                </c:pt>
                <c:pt idx="189">
                  <c:v>0.19969999999999999</c:v>
                </c:pt>
                <c:pt idx="190">
                  <c:v>0.17680000000000001</c:v>
                </c:pt>
                <c:pt idx="191">
                  <c:v>0.19819999999999999</c:v>
                </c:pt>
                <c:pt idx="192">
                  <c:v>0.23935000000000001</c:v>
                </c:pt>
                <c:pt idx="201">
                  <c:v>0.67</c:v>
                </c:pt>
                <c:pt idx="202">
                  <c:v>0.4</c:v>
                </c:pt>
                <c:pt idx="204">
                  <c:v>0.26</c:v>
                </c:pt>
                <c:pt idx="205">
                  <c:v>0.44</c:v>
                </c:pt>
                <c:pt idx="206">
                  <c:v>0.11</c:v>
                </c:pt>
                <c:pt idx="207">
                  <c:v>0.1</c:v>
                </c:pt>
                <c:pt idx="241">
                  <c:v>0.1</c:v>
                </c:pt>
                <c:pt idx="256">
                  <c:v>0.14000000000000001</c:v>
                </c:pt>
                <c:pt idx="271">
                  <c:v>0.14000000000000001</c:v>
                </c:pt>
                <c:pt idx="272">
                  <c:v>0.11</c:v>
                </c:pt>
                <c:pt idx="273">
                  <c:v>0.12</c:v>
                </c:pt>
                <c:pt idx="274">
                  <c:v>0.23</c:v>
                </c:pt>
                <c:pt idx="275">
                  <c:v>0.22</c:v>
                </c:pt>
                <c:pt idx="276">
                  <c:v>0.18</c:v>
                </c:pt>
                <c:pt idx="277">
                  <c:v>0.28999999999999998</c:v>
                </c:pt>
                <c:pt idx="278">
                  <c:v>2.7949999999999999E-2</c:v>
                </c:pt>
                <c:pt idx="279">
                  <c:v>2.0959999999999999E-2</c:v>
                </c:pt>
                <c:pt idx="280">
                  <c:v>6.44425E-2</c:v>
                </c:pt>
                <c:pt idx="281">
                  <c:v>2.6395000000000002E-2</c:v>
                </c:pt>
                <c:pt idx="282">
                  <c:v>2.4065E-2</c:v>
                </c:pt>
                <c:pt idx="293">
                  <c:v>0.55000000000000004</c:v>
                </c:pt>
                <c:pt idx="294">
                  <c:v>0.55000000000000004</c:v>
                </c:pt>
                <c:pt idx="295">
                  <c:v>0.52</c:v>
                </c:pt>
                <c:pt idx="321">
                  <c:v>0.83</c:v>
                </c:pt>
                <c:pt idx="323">
                  <c:v>0.65</c:v>
                </c:pt>
                <c:pt idx="386">
                  <c:v>0.11</c:v>
                </c:pt>
                <c:pt idx="387">
                  <c:v>0.26</c:v>
                </c:pt>
                <c:pt idx="388">
                  <c:v>0.16</c:v>
                </c:pt>
                <c:pt idx="389">
                  <c:v>0.17</c:v>
                </c:pt>
                <c:pt idx="402">
                  <c:v>0.2</c:v>
                </c:pt>
                <c:pt idx="403">
                  <c:v>0.2</c:v>
                </c:pt>
                <c:pt idx="404">
                  <c:v>0.24</c:v>
                </c:pt>
                <c:pt idx="405">
                  <c:v>0.35</c:v>
                </c:pt>
                <c:pt idx="406">
                  <c:v>0.21</c:v>
                </c:pt>
                <c:pt idx="407">
                  <c:v>0.22</c:v>
                </c:pt>
                <c:pt idx="438">
                  <c:v>0.82</c:v>
                </c:pt>
                <c:pt idx="439">
                  <c:v>0.93</c:v>
                </c:pt>
                <c:pt idx="440">
                  <c:v>0.77</c:v>
                </c:pt>
                <c:pt idx="441">
                  <c:v>0.73</c:v>
                </c:pt>
                <c:pt idx="442">
                  <c:v>0.97</c:v>
                </c:pt>
                <c:pt idx="443">
                  <c:v>0.7</c:v>
                </c:pt>
                <c:pt idx="444">
                  <c:v>0.72</c:v>
                </c:pt>
                <c:pt idx="445">
                  <c:v>0.94</c:v>
                </c:pt>
                <c:pt idx="446">
                  <c:v>0.59</c:v>
                </c:pt>
                <c:pt idx="447">
                  <c:v>0.55000000000000004</c:v>
                </c:pt>
                <c:pt idx="448">
                  <c:v>0.93</c:v>
                </c:pt>
                <c:pt idx="449">
                  <c:v>0.48</c:v>
                </c:pt>
                <c:pt idx="450">
                  <c:v>0.49</c:v>
                </c:pt>
                <c:pt idx="451">
                  <c:v>0.62</c:v>
                </c:pt>
                <c:pt idx="452">
                  <c:v>0.57999999999999996</c:v>
                </c:pt>
                <c:pt idx="453">
                  <c:v>0.46</c:v>
                </c:pt>
                <c:pt idx="458">
                  <c:v>0.33</c:v>
                </c:pt>
                <c:pt idx="459">
                  <c:v>0.18</c:v>
                </c:pt>
                <c:pt idx="460">
                  <c:v>0.32</c:v>
                </c:pt>
                <c:pt idx="461">
                  <c:v>0.66</c:v>
                </c:pt>
                <c:pt idx="462">
                  <c:v>0.18</c:v>
                </c:pt>
                <c:pt idx="463">
                  <c:v>0.84</c:v>
                </c:pt>
                <c:pt idx="464">
                  <c:v>0.43</c:v>
                </c:pt>
                <c:pt idx="465">
                  <c:v>0.39</c:v>
                </c:pt>
                <c:pt idx="468">
                  <c:v>0.44</c:v>
                </c:pt>
                <c:pt idx="469">
                  <c:v>0.43</c:v>
                </c:pt>
                <c:pt idx="470">
                  <c:v>0.39</c:v>
                </c:pt>
                <c:pt idx="471">
                  <c:v>0.45</c:v>
                </c:pt>
                <c:pt idx="472">
                  <c:v>0.45</c:v>
                </c:pt>
                <c:pt idx="473">
                  <c:v>0.4</c:v>
                </c:pt>
                <c:pt idx="474">
                  <c:v>0.37</c:v>
                </c:pt>
                <c:pt idx="475">
                  <c:v>0.35</c:v>
                </c:pt>
                <c:pt idx="476">
                  <c:v>0.4</c:v>
                </c:pt>
                <c:pt idx="477">
                  <c:v>0.39</c:v>
                </c:pt>
                <c:pt idx="487">
                  <c:v>0.3</c:v>
                </c:pt>
                <c:pt idx="488">
                  <c:v>0.25</c:v>
                </c:pt>
                <c:pt idx="489">
                  <c:v>0.72</c:v>
                </c:pt>
                <c:pt idx="490">
                  <c:v>0.38</c:v>
                </c:pt>
                <c:pt idx="491">
                  <c:v>0.17</c:v>
                </c:pt>
                <c:pt idx="492">
                  <c:v>0.37</c:v>
                </c:pt>
                <c:pt idx="493">
                  <c:v>0.54</c:v>
                </c:pt>
                <c:pt idx="494">
                  <c:v>0.65</c:v>
                </c:pt>
                <c:pt idx="495">
                  <c:v>0.65</c:v>
                </c:pt>
                <c:pt idx="496">
                  <c:v>0.34</c:v>
                </c:pt>
                <c:pt idx="497">
                  <c:v>0.21</c:v>
                </c:pt>
                <c:pt idx="498">
                  <c:v>0</c:v>
                </c:pt>
                <c:pt idx="503">
                  <c:v>0.13</c:v>
                </c:pt>
                <c:pt idx="504">
                  <c:v>7.0000000000000007E-2</c:v>
                </c:pt>
                <c:pt idx="505">
                  <c:v>0.34</c:v>
                </c:pt>
                <c:pt idx="509">
                  <c:v>0.13</c:v>
                </c:pt>
                <c:pt idx="510">
                  <c:v>0.3</c:v>
                </c:pt>
              </c:numCache>
            </c:numRef>
          </c:val>
          <c:extLst>
            <c:ext xmlns:c16="http://schemas.microsoft.com/office/drawing/2014/chart" uri="{C3380CC4-5D6E-409C-BE32-E72D297353CC}">
              <c16:uniqueId val="{0000000E-12EC-4A94-A014-0E8193327685}"/>
            </c:ext>
          </c:extLst>
        </c:ser>
        <c:ser>
          <c:idx val="15"/>
          <c:order val="15"/>
          <c:tx>
            <c:strRef>
              <c:f>Sheet1!$Q$1:$Q$2</c:f>
              <c:strCache>
                <c:ptCount val="2"/>
                <c:pt idx="0">
                  <c:v>Deeper Soil Water Contribution (Source-2)</c:v>
                </c:pt>
                <c:pt idx="1">
                  <c:v>STD/SE or 1/2 range</c:v>
                </c:pt>
              </c:strCache>
            </c:strRef>
          </c:tx>
          <c:spPr>
            <a:solidFill>
              <a:schemeClr val="accent4">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Sheet1!$Q$3:$Q$516</c:f>
              <c:numCache>
                <c:formatCode>0.00</c:formatCode>
                <c:ptCount val="514"/>
                <c:pt idx="0">
                  <c:v>9.2195444572928872E-2</c:v>
                </c:pt>
                <c:pt idx="1">
                  <c:v>8.8600225733346749E-2</c:v>
                </c:pt>
                <c:pt idx="2">
                  <c:v>0.1044030650891055</c:v>
                </c:pt>
                <c:pt idx="3">
                  <c:v>0.19039432764659772</c:v>
                </c:pt>
                <c:pt idx="4">
                  <c:v>0.20099751242241781</c:v>
                </c:pt>
                <c:pt idx="5">
                  <c:v>0.1298075498574717</c:v>
                </c:pt>
                <c:pt idx="6">
                  <c:v>7.0210303285913822E-2</c:v>
                </c:pt>
                <c:pt idx="7">
                  <c:v>9.8296969180132934E-2</c:v>
                </c:pt>
                <c:pt idx="8">
                  <c:v>7.4182230183514969E-2</c:v>
                </c:pt>
                <c:pt idx="9">
                  <c:v>0.10169492600420141</c:v>
                </c:pt>
                <c:pt idx="10">
                  <c:v>4.3909230521611269E-2</c:v>
                </c:pt>
                <c:pt idx="11">
                  <c:v>4.4580431104914192E-2</c:v>
                </c:pt>
                <c:pt idx="12">
                  <c:v>8.251645070832847E-2</c:v>
                </c:pt>
                <c:pt idx="13">
                  <c:v>5.7291728460572719E-2</c:v>
                </c:pt>
                <c:pt idx="14">
                  <c:v>8.2426125409362783E-2</c:v>
                </c:pt>
                <c:pt idx="15">
                  <c:v>5.9060351052969542E-2</c:v>
                </c:pt>
                <c:pt idx="16">
                  <c:v>7.1811591856746904E-2</c:v>
                </c:pt>
                <c:pt idx="17">
                  <c:v>6.4477612199894618E-2</c:v>
                </c:pt>
                <c:pt idx="18">
                  <c:v>0.12432354214407665</c:v>
                </c:pt>
                <c:pt idx="19">
                  <c:v>3.8350083901472751E-2</c:v>
                </c:pt>
                <c:pt idx="20">
                  <c:v>9.2093245171673666E-2</c:v>
                </c:pt>
                <c:pt idx="61">
                  <c:v>0.33483204745065848</c:v>
                </c:pt>
                <c:pt idx="62">
                  <c:v>0.37156762506978458</c:v>
                </c:pt>
                <c:pt idx="63">
                  <c:v>8.7986741425436749E-2</c:v>
                </c:pt>
                <c:pt idx="64">
                  <c:v>0.14804278660801637</c:v>
                </c:pt>
                <c:pt idx="65">
                  <c:v>0.32540359555481252</c:v>
                </c:pt>
                <c:pt idx="66">
                  <c:v>0.26278555896395828</c:v>
                </c:pt>
                <c:pt idx="67">
                  <c:v>0.11</c:v>
                </c:pt>
                <c:pt idx="68">
                  <c:v>0.1</c:v>
                </c:pt>
                <c:pt idx="69">
                  <c:v>0.08</c:v>
                </c:pt>
                <c:pt idx="81">
                  <c:v>0.35014282800023194</c:v>
                </c:pt>
                <c:pt idx="82">
                  <c:v>0.20554804791094466</c:v>
                </c:pt>
                <c:pt idx="83">
                  <c:v>0.53712196007983137</c:v>
                </c:pt>
                <c:pt idx="85">
                  <c:v>0.34792240514229605</c:v>
                </c:pt>
                <c:pt idx="86">
                  <c:v>0.15</c:v>
                </c:pt>
                <c:pt idx="87">
                  <c:v>0.1</c:v>
                </c:pt>
                <c:pt idx="95">
                  <c:v>0.11</c:v>
                </c:pt>
                <c:pt idx="96">
                  <c:v>0.12</c:v>
                </c:pt>
                <c:pt idx="102">
                  <c:v>0.18</c:v>
                </c:pt>
                <c:pt idx="103">
                  <c:v>0.3</c:v>
                </c:pt>
                <c:pt idx="104">
                  <c:v>0.15</c:v>
                </c:pt>
                <c:pt idx="105">
                  <c:v>0.11</c:v>
                </c:pt>
                <c:pt idx="106">
                  <c:v>0.19</c:v>
                </c:pt>
                <c:pt idx="107">
                  <c:v>0.13</c:v>
                </c:pt>
                <c:pt idx="108">
                  <c:v>0.13</c:v>
                </c:pt>
                <c:pt idx="109">
                  <c:v>0.16</c:v>
                </c:pt>
                <c:pt idx="110">
                  <c:v>0.04</c:v>
                </c:pt>
                <c:pt idx="111">
                  <c:v>0.05</c:v>
                </c:pt>
                <c:pt idx="152">
                  <c:v>0.09</c:v>
                </c:pt>
                <c:pt idx="171">
                  <c:v>0.1</c:v>
                </c:pt>
                <c:pt idx="172">
                  <c:v>0.11</c:v>
                </c:pt>
                <c:pt idx="179">
                  <c:v>0.32597547453757936</c:v>
                </c:pt>
                <c:pt idx="180">
                  <c:v>0.25038914712902399</c:v>
                </c:pt>
                <c:pt idx="181">
                  <c:v>0.2934209944772187</c:v>
                </c:pt>
                <c:pt idx="182">
                  <c:v>0.15224652705398573</c:v>
                </c:pt>
                <c:pt idx="183">
                  <c:v>0.27739514235112334</c:v>
                </c:pt>
                <c:pt idx="184">
                  <c:v>0.35368157995575628</c:v>
                </c:pt>
                <c:pt idx="185">
                  <c:v>0.23165207747827343</c:v>
                </c:pt>
                <c:pt idx="186">
                  <c:v>0.1867163222645519</c:v>
                </c:pt>
                <c:pt idx="187">
                  <c:v>0.16420318206417314</c:v>
                </c:pt>
                <c:pt idx="188">
                  <c:v>0.22687195727987183</c:v>
                </c:pt>
                <c:pt idx="189">
                  <c:v>0.14241532572023277</c:v>
                </c:pt>
                <c:pt idx="190">
                  <c:v>0.10521069337286966</c:v>
                </c:pt>
                <c:pt idx="191">
                  <c:v>0.11475358382203148</c:v>
                </c:pt>
                <c:pt idx="192">
                  <c:v>0.17967227109378897</c:v>
                </c:pt>
                <c:pt idx="201">
                  <c:v>0.06</c:v>
                </c:pt>
                <c:pt idx="202">
                  <c:v>0.06</c:v>
                </c:pt>
                <c:pt idx="204">
                  <c:v>0.13</c:v>
                </c:pt>
                <c:pt idx="205">
                  <c:v>0.11</c:v>
                </c:pt>
                <c:pt idx="206">
                  <c:v>0.11</c:v>
                </c:pt>
                <c:pt idx="207">
                  <c:v>0.11</c:v>
                </c:pt>
                <c:pt idx="241">
                  <c:v>0.05</c:v>
                </c:pt>
                <c:pt idx="256">
                  <c:v>0.53</c:v>
                </c:pt>
                <c:pt idx="271">
                  <c:v>0.25</c:v>
                </c:pt>
                <c:pt idx="272">
                  <c:v>0.23</c:v>
                </c:pt>
                <c:pt idx="273">
                  <c:v>0.26</c:v>
                </c:pt>
                <c:pt idx="274">
                  <c:v>0.24</c:v>
                </c:pt>
                <c:pt idx="275">
                  <c:v>0.28999999999999998</c:v>
                </c:pt>
                <c:pt idx="276">
                  <c:v>0.25</c:v>
                </c:pt>
                <c:pt idx="277">
                  <c:v>0.27</c:v>
                </c:pt>
                <c:pt idx="278">
                  <c:v>5.0435107269143381E-2</c:v>
                </c:pt>
                <c:pt idx="279">
                  <c:v>3.0039595025773903E-2</c:v>
                </c:pt>
                <c:pt idx="280">
                  <c:v>9.12299989573057E-2</c:v>
                </c:pt>
                <c:pt idx="281">
                  <c:v>3.69743535939102E-2</c:v>
                </c:pt>
                <c:pt idx="282">
                  <c:v>3.5849333155408905E-2</c:v>
                </c:pt>
                <c:pt idx="293">
                  <c:v>0.42</c:v>
                </c:pt>
                <c:pt idx="294">
                  <c:v>0.33</c:v>
                </c:pt>
                <c:pt idx="295">
                  <c:v>0.13</c:v>
                </c:pt>
                <c:pt idx="321">
                  <c:v>0.05</c:v>
                </c:pt>
                <c:pt idx="323">
                  <c:v>0.06</c:v>
                </c:pt>
                <c:pt idx="386">
                  <c:v>0.06</c:v>
                </c:pt>
                <c:pt idx="387">
                  <c:v>0.06</c:v>
                </c:pt>
                <c:pt idx="388">
                  <c:v>0.04</c:v>
                </c:pt>
                <c:pt idx="389">
                  <c:v>0.05</c:v>
                </c:pt>
                <c:pt idx="402">
                  <c:v>0.05</c:v>
                </c:pt>
                <c:pt idx="403">
                  <c:v>0.05</c:v>
                </c:pt>
                <c:pt idx="404">
                  <c:v>0.06</c:v>
                </c:pt>
                <c:pt idx="405">
                  <c:v>0.03</c:v>
                </c:pt>
                <c:pt idx="406">
                  <c:v>0.05</c:v>
                </c:pt>
                <c:pt idx="407">
                  <c:v>0.05</c:v>
                </c:pt>
                <c:pt idx="438">
                  <c:v>0.18</c:v>
                </c:pt>
                <c:pt idx="439">
                  <c:v>0.1</c:v>
                </c:pt>
                <c:pt idx="440">
                  <c:v>0.26</c:v>
                </c:pt>
                <c:pt idx="441">
                  <c:v>0.22</c:v>
                </c:pt>
                <c:pt idx="442">
                  <c:v>0.08</c:v>
                </c:pt>
                <c:pt idx="443">
                  <c:v>0.27</c:v>
                </c:pt>
                <c:pt idx="444">
                  <c:v>0.22</c:v>
                </c:pt>
                <c:pt idx="445">
                  <c:v>7.0000000000000007E-2</c:v>
                </c:pt>
                <c:pt idx="446">
                  <c:v>0.34</c:v>
                </c:pt>
                <c:pt idx="447">
                  <c:v>0.3</c:v>
                </c:pt>
                <c:pt idx="448">
                  <c:v>0.12</c:v>
                </c:pt>
                <c:pt idx="449">
                  <c:v>0.31</c:v>
                </c:pt>
                <c:pt idx="450">
                  <c:v>0.28000000000000003</c:v>
                </c:pt>
                <c:pt idx="451">
                  <c:v>0.26</c:v>
                </c:pt>
                <c:pt idx="452">
                  <c:v>0.37</c:v>
                </c:pt>
                <c:pt idx="453">
                  <c:v>0.28999999999999998</c:v>
                </c:pt>
                <c:pt idx="458">
                  <c:v>0.13</c:v>
                </c:pt>
                <c:pt idx="459">
                  <c:v>0.1</c:v>
                </c:pt>
                <c:pt idx="460">
                  <c:v>0.49</c:v>
                </c:pt>
                <c:pt idx="461">
                  <c:v>0.14000000000000001</c:v>
                </c:pt>
                <c:pt idx="462">
                  <c:v>0.3</c:v>
                </c:pt>
                <c:pt idx="463">
                  <c:v>0.1</c:v>
                </c:pt>
                <c:pt idx="464">
                  <c:v>0.09</c:v>
                </c:pt>
                <c:pt idx="465">
                  <c:v>0.11</c:v>
                </c:pt>
                <c:pt idx="468">
                  <c:v>0.21</c:v>
                </c:pt>
                <c:pt idx="469">
                  <c:v>0.2</c:v>
                </c:pt>
                <c:pt idx="470">
                  <c:v>0.19</c:v>
                </c:pt>
                <c:pt idx="471">
                  <c:v>0.19</c:v>
                </c:pt>
                <c:pt idx="472">
                  <c:v>0.17</c:v>
                </c:pt>
                <c:pt idx="473">
                  <c:v>0.22</c:v>
                </c:pt>
                <c:pt idx="474">
                  <c:v>0.2</c:v>
                </c:pt>
                <c:pt idx="475">
                  <c:v>0.21</c:v>
                </c:pt>
                <c:pt idx="476">
                  <c:v>0.2</c:v>
                </c:pt>
                <c:pt idx="477">
                  <c:v>0.21</c:v>
                </c:pt>
                <c:pt idx="487">
                  <c:v>0.2</c:v>
                </c:pt>
                <c:pt idx="488">
                  <c:v>0.15</c:v>
                </c:pt>
                <c:pt idx="489">
                  <c:v>0.18</c:v>
                </c:pt>
                <c:pt idx="490">
                  <c:v>0.19</c:v>
                </c:pt>
                <c:pt idx="491">
                  <c:v>0.06</c:v>
                </c:pt>
                <c:pt idx="492">
                  <c:v>0.35</c:v>
                </c:pt>
                <c:pt idx="496">
                  <c:v>0.08</c:v>
                </c:pt>
                <c:pt idx="497">
                  <c:v>0.06</c:v>
                </c:pt>
                <c:pt idx="498">
                  <c:v>0</c:v>
                </c:pt>
                <c:pt idx="503">
                  <c:v>0.1</c:v>
                </c:pt>
                <c:pt idx="504">
                  <c:v>0.1</c:v>
                </c:pt>
                <c:pt idx="505">
                  <c:v>0.02</c:v>
                </c:pt>
                <c:pt idx="509">
                  <c:v>0.1</c:v>
                </c:pt>
                <c:pt idx="510">
                  <c:v>0.19</c:v>
                </c:pt>
              </c:numCache>
            </c:numRef>
          </c:val>
          <c:extLst>
            <c:ext xmlns:c16="http://schemas.microsoft.com/office/drawing/2014/chart" uri="{C3380CC4-5D6E-409C-BE32-E72D297353CC}">
              <c16:uniqueId val="{0000000F-12EC-4A94-A014-0E8193327685}"/>
            </c:ext>
          </c:extLst>
        </c:ser>
        <c:ser>
          <c:idx val="16"/>
          <c:order val="16"/>
          <c:tx>
            <c:strRef>
              <c:f>Sheet1!$R$1:$R$2</c:f>
              <c:strCache>
                <c:ptCount val="2"/>
                <c:pt idx="0">
                  <c:v>GW Contribution (Source 3 + 4)</c:v>
                </c:pt>
                <c:pt idx="1">
                  <c:v>Dry Season</c:v>
                </c:pt>
              </c:strCache>
            </c:strRef>
          </c:tx>
          <c:spPr>
            <a:solidFill>
              <a:schemeClr val="accent5">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Sheet1!$R$3:$R$516</c:f>
              <c:numCache>
                <c:formatCode>0.00</c:formatCode>
                <c:ptCount val="514"/>
                <c:pt idx="0">
                  <c:v>0.34</c:v>
                </c:pt>
                <c:pt idx="1">
                  <c:v>0.13</c:v>
                </c:pt>
                <c:pt idx="2">
                  <c:v>0.11</c:v>
                </c:pt>
                <c:pt idx="3">
                  <c:v>0.28999999999999998</c:v>
                </c:pt>
                <c:pt idx="4">
                  <c:v>0.3</c:v>
                </c:pt>
                <c:pt idx="5">
                  <c:v>0.01</c:v>
                </c:pt>
                <c:pt idx="6">
                  <c:v>8.3970000000000003E-2</c:v>
                </c:pt>
                <c:pt idx="7">
                  <c:v>6.411E-2</c:v>
                </c:pt>
                <c:pt idx="8">
                  <c:v>0.13815999999999998</c:v>
                </c:pt>
                <c:pt idx="9">
                  <c:v>2.7050000000000001E-2</c:v>
                </c:pt>
                <c:pt idx="10">
                  <c:v>4.3339999999999997E-2</c:v>
                </c:pt>
                <c:pt idx="11">
                  <c:v>2.8895000000000001E-2</c:v>
                </c:pt>
                <c:pt idx="12">
                  <c:v>3.5214999999999996E-2</c:v>
                </c:pt>
                <c:pt idx="13">
                  <c:v>7.496499999999999E-2</c:v>
                </c:pt>
                <c:pt idx="14">
                  <c:v>7.4950000000000003E-2</c:v>
                </c:pt>
                <c:pt idx="15">
                  <c:v>6.4104999999999995E-2</c:v>
                </c:pt>
                <c:pt idx="16">
                  <c:v>4.7855000000000002E-2</c:v>
                </c:pt>
                <c:pt idx="17">
                  <c:v>6.6820000000000004E-2</c:v>
                </c:pt>
                <c:pt idx="18">
                  <c:v>8.3089999999999997E-2</c:v>
                </c:pt>
                <c:pt idx="19">
                  <c:v>4.1535000000000002E-2</c:v>
                </c:pt>
                <c:pt idx="20">
                  <c:v>9.3000000000000013E-2</c:v>
                </c:pt>
                <c:pt idx="39">
                  <c:v>0.37</c:v>
                </c:pt>
                <c:pt idx="40">
                  <c:v>0</c:v>
                </c:pt>
                <c:pt idx="41">
                  <c:v>0</c:v>
                </c:pt>
                <c:pt idx="42">
                  <c:v>0.01</c:v>
                </c:pt>
                <c:pt idx="43">
                  <c:v>0.02</c:v>
                </c:pt>
                <c:pt idx="71">
                  <c:v>1</c:v>
                </c:pt>
                <c:pt idx="72">
                  <c:v>0.08</c:v>
                </c:pt>
                <c:pt idx="73">
                  <c:v>0.09</c:v>
                </c:pt>
                <c:pt idx="74">
                  <c:v>0.65</c:v>
                </c:pt>
                <c:pt idx="88">
                  <c:v>0.74</c:v>
                </c:pt>
                <c:pt idx="89">
                  <c:v>0.72</c:v>
                </c:pt>
                <c:pt idx="90">
                  <c:v>0.78</c:v>
                </c:pt>
                <c:pt idx="91">
                  <c:v>0.72</c:v>
                </c:pt>
                <c:pt idx="92">
                  <c:v>0.12</c:v>
                </c:pt>
                <c:pt idx="93">
                  <c:v>0.37</c:v>
                </c:pt>
                <c:pt idx="94">
                  <c:v>0.28000000000000003</c:v>
                </c:pt>
                <c:pt idx="100">
                  <c:v>0.18</c:v>
                </c:pt>
                <c:pt idx="101">
                  <c:v>0</c:v>
                </c:pt>
                <c:pt idx="106">
                  <c:v>0.52</c:v>
                </c:pt>
                <c:pt idx="107">
                  <c:v>0.3</c:v>
                </c:pt>
                <c:pt idx="132">
                  <c:v>0.14000000000000001</c:v>
                </c:pt>
                <c:pt idx="133">
                  <c:v>0.28999999999999998</c:v>
                </c:pt>
                <c:pt idx="134">
                  <c:v>0.28000000000000003</c:v>
                </c:pt>
                <c:pt idx="135">
                  <c:v>0.35</c:v>
                </c:pt>
                <c:pt idx="136">
                  <c:v>0.38</c:v>
                </c:pt>
                <c:pt idx="137">
                  <c:v>0.55000000000000004</c:v>
                </c:pt>
                <c:pt idx="138">
                  <c:v>0</c:v>
                </c:pt>
                <c:pt idx="139">
                  <c:v>0</c:v>
                </c:pt>
                <c:pt idx="140">
                  <c:v>0.94</c:v>
                </c:pt>
                <c:pt idx="141">
                  <c:v>0.96</c:v>
                </c:pt>
                <c:pt idx="142">
                  <c:v>0.82</c:v>
                </c:pt>
                <c:pt idx="143">
                  <c:v>0.95</c:v>
                </c:pt>
                <c:pt idx="144">
                  <c:v>0.95</c:v>
                </c:pt>
                <c:pt idx="145">
                  <c:v>0.82</c:v>
                </c:pt>
                <c:pt idx="146">
                  <c:v>0.94</c:v>
                </c:pt>
                <c:pt idx="147">
                  <c:v>0.5</c:v>
                </c:pt>
                <c:pt idx="148">
                  <c:v>0.14000000000000001</c:v>
                </c:pt>
                <c:pt idx="149">
                  <c:v>0.08</c:v>
                </c:pt>
                <c:pt idx="150">
                  <c:v>0.46</c:v>
                </c:pt>
                <c:pt idx="173">
                  <c:v>0.13</c:v>
                </c:pt>
                <c:pt idx="224">
                  <c:v>0.97</c:v>
                </c:pt>
                <c:pt idx="225">
                  <c:v>0.95</c:v>
                </c:pt>
                <c:pt idx="227">
                  <c:v>0.87</c:v>
                </c:pt>
                <c:pt idx="229">
                  <c:v>1</c:v>
                </c:pt>
                <c:pt idx="230">
                  <c:v>0.97</c:v>
                </c:pt>
                <c:pt idx="231">
                  <c:v>0.51</c:v>
                </c:pt>
                <c:pt idx="232">
                  <c:v>0.89</c:v>
                </c:pt>
                <c:pt idx="233">
                  <c:v>0.26</c:v>
                </c:pt>
                <c:pt idx="234">
                  <c:v>0.26</c:v>
                </c:pt>
                <c:pt idx="235">
                  <c:v>0.37</c:v>
                </c:pt>
                <c:pt idx="236">
                  <c:v>0.88</c:v>
                </c:pt>
                <c:pt idx="237">
                  <c:v>0.32</c:v>
                </c:pt>
                <c:pt idx="283">
                  <c:v>0</c:v>
                </c:pt>
                <c:pt idx="284">
                  <c:v>0</c:v>
                </c:pt>
                <c:pt idx="285">
                  <c:v>0</c:v>
                </c:pt>
                <c:pt idx="286">
                  <c:v>0</c:v>
                </c:pt>
                <c:pt idx="287">
                  <c:v>0.83</c:v>
                </c:pt>
                <c:pt idx="288">
                  <c:v>0.56000000000000005</c:v>
                </c:pt>
                <c:pt idx="289">
                  <c:v>0.12</c:v>
                </c:pt>
                <c:pt idx="290">
                  <c:v>0.7</c:v>
                </c:pt>
                <c:pt idx="291">
                  <c:v>0.7</c:v>
                </c:pt>
                <c:pt idx="292">
                  <c:v>0.65</c:v>
                </c:pt>
                <c:pt idx="296">
                  <c:v>0.25</c:v>
                </c:pt>
                <c:pt idx="300">
                  <c:v>0.03</c:v>
                </c:pt>
                <c:pt idx="301">
                  <c:v>0.11</c:v>
                </c:pt>
                <c:pt idx="302">
                  <c:v>0.11</c:v>
                </c:pt>
                <c:pt idx="303">
                  <c:v>0.08</c:v>
                </c:pt>
                <c:pt idx="304">
                  <c:v>0.01</c:v>
                </c:pt>
                <c:pt idx="305">
                  <c:v>0.01</c:v>
                </c:pt>
                <c:pt idx="319">
                  <c:v>0.6</c:v>
                </c:pt>
                <c:pt idx="320">
                  <c:v>0.06</c:v>
                </c:pt>
                <c:pt idx="321">
                  <c:v>0.3</c:v>
                </c:pt>
                <c:pt idx="322">
                  <c:v>0.19</c:v>
                </c:pt>
                <c:pt idx="323">
                  <c:v>0.52</c:v>
                </c:pt>
                <c:pt idx="328">
                  <c:v>1</c:v>
                </c:pt>
                <c:pt idx="329">
                  <c:v>1</c:v>
                </c:pt>
                <c:pt idx="330">
                  <c:v>1</c:v>
                </c:pt>
                <c:pt idx="331">
                  <c:v>1</c:v>
                </c:pt>
                <c:pt idx="332">
                  <c:v>1</c:v>
                </c:pt>
                <c:pt idx="333">
                  <c:v>1</c:v>
                </c:pt>
                <c:pt idx="380">
                  <c:v>0.22</c:v>
                </c:pt>
                <c:pt idx="381">
                  <c:v>0</c:v>
                </c:pt>
                <c:pt idx="383">
                  <c:v>0.48</c:v>
                </c:pt>
                <c:pt idx="384">
                  <c:v>0.49</c:v>
                </c:pt>
                <c:pt idx="385">
                  <c:v>0.76</c:v>
                </c:pt>
                <c:pt idx="390">
                  <c:v>1</c:v>
                </c:pt>
                <c:pt idx="391">
                  <c:v>1</c:v>
                </c:pt>
                <c:pt idx="392">
                  <c:v>0.83</c:v>
                </c:pt>
                <c:pt idx="393">
                  <c:v>0.85</c:v>
                </c:pt>
                <c:pt idx="394">
                  <c:v>0.32</c:v>
                </c:pt>
                <c:pt idx="395">
                  <c:v>0</c:v>
                </c:pt>
                <c:pt idx="396">
                  <c:v>0</c:v>
                </c:pt>
                <c:pt idx="397">
                  <c:v>0</c:v>
                </c:pt>
                <c:pt idx="398">
                  <c:v>0.21</c:v>
                </c:pt>
                <c:pt idx="399">
                  <c:v>0.78</c:v>
                </c:pt>
                <c:pt idx="400">
                  <c:v>0.87</c:v>
                </c:pt>
                <c:pt idx="433">
                  <c:v>0</c:v>
                </c:pt>
                <c:pt idx="434">
                  <c:v>0.91</c:v>
                </c:pt>
                <c:pt idx="435">
                  <c:v>0.01</c:v>
                </c:pt>
                <c:pt idx="436">
                  <c:v>0</c:v>
                </c:pt>
                <c:pt idx="467">
                  <c:v>0.56000000000000005</c:v>
                </c:pt>
                <c:pt idx="478">
                  <c:v>0.71</c:v>
                </c:pt>
                <c:pt idx="479">
                  <c:v>0.32</c:v>
                </c:pt>
                <c:pt idx="480">
                  <c:v>0.34</c:v>
                </c:pt>
                <c:pt idx="481">
                  <c:v>0.22</c:v>
                </c:pt>
                <c:pt idx="482">
                  <c:v>0</c:v>
                </c:pt>
                <c:pt idx="483">
                  <c:v>0.41</c:v>
                </c:pt>
                <c:pt idx="484">
                  <c:v>0.08</c:v>
                </c:pt>
                <c:pt idx="485">
                  <c:v>7.0000000000000007E-2</c:v>
                </c:pt>
                <c:pt idx="486">
                  <c:v>0</c:v>
                </c:pt>
                <c:pt idx="502">
                  <c:v>0.64</c:v>
                </c:pt>
              </c:numCache>
            </c:numRef>
          </c:val>
          <c:extLst>
            <c:ext xmlns:c16="http://schemas.microsoft.com/office/drawing/2014/chart" uri="{C3380CC4-5D6E-409C-BE32-E72D297353CC}">
              <c16:uniqueId val="{00000010-12EC-4A94-A014-0E8193327685}"/>
            </c:ext>
          </c:extLst>
        </c:ser>
        <c:ser>
          <c:idx val="17"/>
          <c:order val="17"/>
          <c:tx>
            <c:strRef>
              <c:f>Sheet1!$S$1:$S$2</c:f>
              <c:strCache>
                <c:ptCount val="2"/>
                <c:pt idx="0">
                  <c:v>GW Contribution (Source 3 + 4)</c:v>
                </c:pt>
                <c:pt idx="1">
                  <c:v>STD, SE, 1/2 range</c:v>
                </c:pt>
              </c:strCache>
            </c:strRef>
          </c:tx>
          <c:spPr>
            <a:solidFill>
              <a:schemeClr val="accent6">
                <a:lumMod val="80000"/>
                <a:lumOff val="2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Sheet1!$S$3:$S$516</c:f>
              <c:numCache>
                <c:formatCode>0.00</c:formatCode>
                <c:ptCount val="514"/>
                <c:pt idx="0">
                  <c:v>0.09</c:v>
                </c:pt>
                <c:pt idx="1">
                  <c:v>0.04</c:v>
                </c:pt>
                <c:pt idx="2">
                  <c:v>0.05</c:v>
                </c:pt>
                <c:pt idx="3">
                  <c:v>0.1</c:v>
                </c:pt>
                <c:pt idx="4">
                  <c:v>0.19</c:v>
                </c:pt>
                <c:pt idx="5">
                  <c:v>0.01</c:v>
                </c:pt>
                <c:pt idx="6">
                  <c:v>4.0630000000000006E-2</c:v>
                </c:pt>
                <c:pt idx="7">
                  <c:v>1.1739999999999999E-2</c:v>
                </c:pt>
                <c:pt idx="8">
                  <c:v>4.0639999999999989E-2</c:v>
                </c:pt>
                <c:pt idx="9">
                  <c:v>3.65E-3</c:v>
                </c:pt>
                <c:pt idx="10">
                  <c:v>1.6249999999999997E-2</c:v>
                </c:pt>
                <c:pt idx="11">
                  <c:v>3.6149999999999993E-3</c:v>
                </c:pt>
                <c:pt idx="12">
                  <c:v>4.5149999999999999E-3</c:v>
                </c:pt>
                <c:pt idx="13">
                  <c:v>3.5234999999999995E-2</c:v>
                </c:pt>
                <c:pt idx="14">
                  <c:v>1.1749999999999998E-2</c:v>
                </c:pt>
                <c:pt idx="15">
                  <c:v>4.5150000000000025E-3</c:v>
                </c:pt>
                <c:pt idx="16">
                  <c:v>9.9350000000000011E-3</c:v>
                </c:pt>
                <c:pt idx="17">
                  <c:v>1.8059999999999996E-2</c:v>
                </c:pt>
                <c:pt idx="18">
                  <c:v>2.8909999999999995E-2</c:v>
                </c:pt>
                <c:pt idx="19">
                  <c:v>7.2250000000000014E-3</c:v>
                </c:pt>
                <c:pt idx="20">
                  <c:v>6.3200000000000053E-3</c:v>
                </c:pt>
                <c:pt idx="39">
                  <c:v>0.14000000000000001</c:v>
                </c:pt>
                <c:pt idx="40">
                  <c:v>0.01</c:v>
                </c:pt>
                <c:pt idx="41">
                  <c:v>1.4999999999999999E-2</c:v>
                </c:pt>
                <c:pt idx="42">
                  <c:v>0.03</c:v>
                </c:pt>
                <c:pt idx="43">
                  <c:v>3.5000000000000003E-2</c:v>
                </c:pt>
                <c:pt idx="71">
                  <c:v>0</c:v>
                </c:pt>
                <c:pt idx="72">
                  <c:v>0.08</c:v>
                </c:pt>
                <c:pt idx="73">
                  <c:v>0.02</c:v>
                </c:pt>
                <c:pt idx="74">
                  <c:v>0.12</c:v>
                </c:pt>
                <c:pt idx="91">
                  <c:v>0.19</c:v>
                </c:pt>
                <c:pt idx="92">
                  <c:v>0.03</c:v>
                </c:pt>
                <c:pt idx="93">
                  <c:v>0.11</c:v>
                </c:pt>
                <c:pt idx="94">
                  <c:v>0.15</c:v>
                </c:pt>
                <c:pt idx="100">
                  <c:v>0.18</c:v>
                </c:pt>
                <c:pt idx="101">
                  <c:v>0</c:v>
                </c:pt>
                <c:pt idx="106">
                  <c:v>0.1</c:v>
                </c:pt>
                <c:pt idx="107">
                  <c:v>0.22</c:v>
                </c:pt>
                <c:pt idx="132">
                  <c:v>0.12</c:v>
                </c:pt>
                <c:pt idx="133">
                  <c:v>0.15</c:v>
                </c:pt>
                <c:pt idx="134">
                  <c:v>0.14000000000000001</c:v>
                </c:pt>
                <c:pt idx="135">
                  <c:v>0.09</c:v>
                </c:pt>
                <c:pt idx="136">
                  <c:v>0.15</c:v>
                </c:pt>
                <c:pt idx="140">
                  <c:v>0.19</c:v>
                </c:pt>
                <c:pt idx="141">
                  <c:v>0.08</c:v>
                </c:pt>
                <c:pt idx="142">
                  <c:v>0.04</c:v>
                </c:pt>
                <c:pt idx="143">
                  <c:v>0.03</c:v>
                </c:pt>
                <c:pt idx="144">
                  <c:v>0.08</c:v>
                </c:pt>
                <c:pt idx="145">
                  <c:v>0.1</c:v>
                </c:pt>
                <c:pt idx="146">
                  <c:v>0.11</c:v>
                </c:pt>
                <c:pt idx="147">
                  <c:v>0.35</c:v>
                </c:pt>
                <c:pt idx="148">
                  <c:v>0.11</c:v>
                </c:pt>
                <c:pt idx="149">
                  <c:v>7.0000000000000007E-2</c:v>
                </c:pt>
                <c:pt idx="150">
                  <c:v>0.49</c:v>
                </c:pt>
                <c:pt idx="173">
                  <c:v>0.19</c:v>
                </c:pt>
                <c:pt idx="229">
                  <c:v>0</c:v>
                </c:pt>
                <c:pt idx="230">
                  <c:v>0.05</c:v>
                </c:pt>
                <c:pt idx="231">
                  <c:v>0.32</c:v>
                </c:pt>
                <c:pt idx="233">
                  <c:v>0.35</c:v>
                </c:pt>
                <c:pt idx="234">
                  <c:v>0.37</c:v>
                </c:pt>
                <c:pt idx="235">
                  <c:v>0.48</c:v>
                </c:pt>
                <c:pt idx="236">
                  <c:v>0.17</c:v>
                </c:pt>
                <c:pt idx="237">
                  <c:v>0.43</c:v>
                </c:pt>
                <c:pt idx="296">
                  <c:v>0.05</c:v>
                </c:pt>
                <c:pt idx="300">
                  <c:v>7.0000000000000007E-2</c:v>
                </c:pt>
                <c:pt idx="301">
                  <c:v>0.16</c:v>
                </c:pt>
                <c:pt idx="302">
                  <c:v>0.16</c:v>
                </c:pt>
                <c:pt idx="303">
                  <c:v>0.16</c:v>
                </c:pt>
                <c:pt idx="304">
                  <c:v>0.02</c:v>
                </c:pt>
                <c:pt idx="305">
                  <c:v>0.03</c:v>
                </c:pt>
                <c:pt idx="319">
                  <c:v>0.28000000000000003</c:v>
                </c:pt>
                <c:pt idx="320">
                  <c:v>0.05</c:v>
                </c:pt>
                <c:pt idx="321">
                  <c:v>0.06</c:v>
                </c:pt>
                <c:pt idx="322">
                  <c:v>0.03</c:v>
                </c:pt>
                <c:pt idx="323">
                  <c:v>0.1</c:v>
                </c:pt>
                <c:pt idx="328">
                  <c:v>0</c:v>
                </c:pt>
                <c:pt idx="329">
                  <c:v>0</c:v>
                </c:pt>
                <c:pt idx="330">
                  <c:v>0</c:v>
                </c:pt>
                <c:pt idx="331">
                  <c:v>0</c:v>
                </c:pt>
                <c:pt idx="332">
                  <c:v>0</c:v>
                </c:pt>
                <c:pt idx="333">
                  <c:v>0</c:v>
                </c:pt>
                <c:pt idx="380">
                  <c:v>0.33</c:v>
                </c:pt>
                <c:pt idx="381">
                  <c:v>0</c:v>
                </c:pt>
                <c:pt idx="383">
                  <c:v>0.21</c:v>
                </c:pt>
                <c:pt idx="384">
                  <c:v>0.17</c:v>
                </c:pt>
                <c:pt idx="385">
                  <c:v>0.1</c:v>
                </c:pt>
                <c:pt idx="390">
                  <c:v>0</c:v>
                </c:pt>
                <c:pt idx="391">
                  <c:v>0</c:v>
                </c:pt>
                <c:pt idx="392">
                  <c:v>0.13</c:v>
                </c:pt>
                <c:pt idx="393">
                  <c:v>7.0000000000000007E-2</c:v>
                </c:pt>
                <c:pt idx="394">
                  <c:v>0.35</c:v>
                </c:pt>
                <c:pt idx="395">
                  <c:v>0</c:v>
                </c:pt>
                <c:pt idx="396">
                  <c:v>0</c:v>
                </c:pt>
                <c:pt idx="397">
                  <c:v>0</c:v>
                </c:pt>
                <c:pt idx="398">
                  <c:v>0.12364606326494199</c:v>
                </c:pt>
                <c:pt idx="399">
                  <c:v>0.11029094869004374</c:v>
                </c:pt>
                <c:pt idx="400">
                  <c:v>0.11086860907775585</c:v>
                </c:pt>
                <c:pt idx="433">
                  <c:v>0</c:v>
                </c:pt>
                <c:pt idx="434">
                  <c:v>0.03</c:v>
                </c:pt>
                <c:pt idx="435">
                  <c:v>0.01</c:v>
                </c:pt>
                <c:pt idx="436">
                  <c:v>0</c:v>
                </c:pt>
                <c:pt idx="467">
                  <c:v>0.01</c:v>
                </c:pt>
                <c:pt idx="478">
                  <c:v>0.24</c:v>
                </c:pt>
                <c:pt idx="479">
                  <c:v>7.0000000000000007E-2</c:v>
                </c:pt>
                <c:pt idx="480">
                  <c:v>0.03</c:v>
                </c:pt>
                <c:pt idx="481">
                  <c:v>0.04</c:v>
                </c:pt>
                <c:pt idx="482">
                  <c:v>0</c:v>
                </c:pt>
                <c:pt idx="483">
                  <c:v>0.02</c:v>
                </c:pt>
                <c:pt idx="484">
                  <c:v>0.02</c:v>
                </c:pt>
                <c:pt idx="485">
                  <c:v>0.01</c:v>
                </c:pt>
                <c:pt idx="486">
                  <c:v>0</c:v>
                </c:pt>
              </c:numCache>
            </c:numRef>
          </c:val>
          <c:extLst>
            <c:ext xmlns:c16="http://schemas.microsoft.com/office/drawing/2014/chart" uri="{C3380CC4-5D6E-409C-BE32-E72D297353CC}">
              <c16:uniqueId val="{00000011-12EC-4A94-A014-0E8193327685}"/>
            </c:ext>
          </c:extLst>
        </c:ser>
        <c:ser>
          <c:idx val="18"/>
          <c:order val="18"/>
          <c:tx>
            <c:strRef>
              <c:f>Sheet1!$T$1:$T$2</c:f>
              <c:strCache>
                <c:ptCount val="2"/>
                <c:pt idx="0">
                  <c:v>GW Contribution (Source 3 + 4)</c:v>
                </c:pt>
                <c:pt idx="1">
                  <c:v>Wet Season</c:v>
                </c:pt>
              </c:strCache>
            </c:strRef>
          </c:tx>
          <c:spPr>
            <a:solidFill>
              <a:schemeClr val="accent1">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Sheet1!$T$3:$T$516</c:f>
              <c:numCache>
                <c:formatCode>0.00</c:formatCode>
                <c:ptCount val="514"/>
                <c:pt idx="0">
                  <c:v>0.12</c:v>
                </c:pt>
                <c:pt idx="1">
                  <c:v>0.19</c:v>
                </c:pt>
                <c:pt idx="2">
                  <c:v>0.1</c:v>
                </c:pt>
                <c:pt idx="3">
                  <c:v>0.04</c:v>
                </c:pt>
                <c:pt idx="4">
                  <c:v>0.22</c:v>
                </c:pt>
                <c:pt idx="5">
                  <c:v>7.0000000000000007E-2</c:v>
                </c:pt>
                <c:pt idx="6">
                  <c:v>1.4256E-2</c:v>
                </c:pt>
                <c:pt idx="7">
                  <c:v>1.4256E-2</c:v>
                </c:pt>
                <c:pt idx="8">
                  <c:v>4.6054999999999999E-2</c:v>
                </c:pt>
                <c:pt idx="9">
                  <c:v>8.7695000000000013E-3</c:v>
                </c:pt>
                <c:pt idx="10">
                  <c:v>1.754E-2</c:v>
                </c:pt>
                <c:pt idx="11">
                  <c:v>1.3155999999999999E-2</c:v>
                </c:pt>
                <c:pt idx="12">
                  <c:v>1.0962999999999999E-2</c:v>
                </c:pt>
                <c:pt idx="13">
                  <c:v>1.4255E-2</c:v>
                </c:pt>
                <c:pt idx="14">
                  <c:v>2.1930000000000002E-2</c:v>
                </c:pt>
                <c:pt idx="15">
                  <c:v>1.86395E-2</c:v>
                </c:pt>
                <c:pt idx="16">
                  <c:v>2.0834999999999999E-2</c:v>
                </c:pt>
                <c:pt idx="17">
                  <c:v>9.8694999999999998E-3</c:v>
                </c:pt>
                <c:pt idx="18">
                  <c:v>1.6445000000000001E-2</c:v>
                </c:pt>
                <c:pt idx="19">
                  <c:v>5.4824999999999987E-3</c:v>
                </c:pt>
                <c:pt idx="20">
                  <c:v>1.2060999999999999E-2</c:v>
                </c:pt>
                <c:pt idx="90">
                  <c:v>0.02</c:v>
                </c:pt>
                <c:pt idx="91">
                  <c:v>0.4</c:v>
                </c:pt>
                <c:pt idx="92">
                  <c:v>0.04</c:v>
                </c:pt>
                <c:pt idx="93">
                  <c:v>0.06</c:v>
                </c:pt>
                <c:pt idx="94">
                  <c:v>0.02</c:v>
                </c:pt>
                <c:pt idx="100">
                  <c:v>0.32</c:v>
                </c:pt>
                <c:pt idx="101">
                  <c:v>0.26</c:v>
                </c:pt>
                <c:pt idx="106">
                  <c:v>0.17</c:v>
                </c:pt>
                <c:pt idx="107">
                  <c:v>0.13</c:v>
                </c:pt>
                <c:pt idx="132">
                  <c:v>0.26</c:v>
                </c:pt>
                <c:pt idx="133">
                  <c:v>0.21</c:v>
                </c:pt>
                <c:pt idx="134">
                  <c:v>0.25</c:v>
                </c:pt>
                <c:pt idx="135">
                  <c:v>0.23</c:v>
                </c:pt>
                <c:pt idx="136">
                  <c:v>0.3</c:v>
                </c:pt>
                <c:pt idx="137">
                  <c:v>0</c:v>
                </c:pt>
                <c:pt idx="138">
                  <c:v>0</c:v>
                </c:pt>
                <c:pt idx="139">
                  <c:v>0</c:v>
                </c:pt>
                <c:pt idx="140">
                  <c:v>0.72</c:v>
                </c:pt>
                <c:pt idx="141">
                  <c:v>0.64</c:v>
                </c:pt>
                <c:pt idx="142">
                  <c:v>0.59</c:v>
                </c:pt>
                <c:pt idx="143">
                  <c:v>0.74</c:v>
                </c:pt>
                <c:pt idx="144">
                  <c:v>0.67</c:v>
                </c:pt>
                <c:pt idx="145">
                  <c:v>0.39</c:v>
                </c:pt>
                <c:pt idx="146">
                  <c:v>0.12</c:v>
                </c:pt>
                <c:pt idx="147">
                  <c:v>0.06</c:v>
                </c:pt>
                <c:pt idx="148">
                  <c:v>0</c:v>
                </c:pt>
                <c:pt idx="149">
                  <c:v>0</c:v>
                </c:pt>
                <c:pt idx="150">
                  <c:v>0</c:v>
                </c:pt>
                <c:pt idx="173">
                  <c:v>0.08</c:v>
                </c:pt>
                <c:pt idx="224">
                  <c:v>1</c:v>
                </c:pt>
                <c:pt idx="225">
                  <c:v>0.71</c:v>
                </c:pt>
                <c:pt idx="226">
                  <c:v>0.61</c:v>
                </c:pt>
                <c:pt idx="227">
                  <c:v>0.53</c:v>
                </c:pt>
                <c:pt idx="228">
                  <c:v>0.25</c:v>
                </c:pt>
                <c:pt idx="229">
                  <c:v>0.66</c:v>
                </c:pt>
                <c:pt idx="230">
                  <c:v>1</c:v>
                </c:pt>
                <c:pt idx="233">
                  <c:v>0.12</c:v>
                </c:pt>
                <c:pt idx="234">
                  <c:v>0.13</c:v>
                </c:pt>
                <c:pt idx="235">
                  <c:v>0.19</c:v>
                </c:pt>
                <c:pt idx="236">
                  <c:v>0.15</c:v>
                </c:pt>
                <c:pt idx="237">
                  <c:v>0.16</c:v>
                </c:pt>
                <c:pt idx="283">
                  <c:v>0</c:v>
                </c:pt>
                <c:pt idx="284">
                  <c:v>0</c:v>
                </c:pt>
                <c:pt idx="285">
                  <c:v>0</c:v>
                </c:pt>
                <c:pt idx="286">
                  <c:v>0</c:v>
                </c:pt>
                <c:pt idx="287">
                  <c:v>0.6</c:v>
                </c:pt>
                <c:pt idx="288">
                  <c:v>0.5</c:v>
                </c:pt>
                <c:pt idx="289">
                  <c:v>0.32</c:v>
                </c:pt>
                <c:pt idx="290">
                  <c:v>0.62</c:v>
                </c:pt>
                <c:pt idx="291">
                  <c:v>0.75</c:v>
                </c:pt>
                <c:pt idx="292">
                  <c:v>0.9</c:v>
                </c:pt>
                <c:pt idx="296">
                  <c:v>0.13</c:v>
                </c:pt>
                <c:pt idx="314">
                  <c:v>0.04</c:v>
                </c:pt>
                <c:pt idx="315">
                  <c:v>0.06</c:v>
                </c:pt>
                <c:pt idx="316">
                  <c:v>7.0000000000000007E-2</c:v>
                </c:pt>
                <c:pt idx="317">
                  <c:v>0</c:v>
                </c:pt>
                <c:pt idx="318">
                  <c:v>0</c:v>
                </c:pt>
                <c:pt idx="321">
                  <c:v>0.02</c:v>
                </c:pt>
                <c:pt idx="323">
                  <c:v>0.12</c:v>
                </c:pt>
                <c:pt idx="390">
                  <c:v>0.72</c:v>
                </c:pt>
                <c:pt idx="391">
                  <c:v>1</c:v>
                </c:pt>
                <c:pt idx="392">
                  <c:v>0.51</c:v>
                </c:pt>
                <c:pt idx="393">
                  <c:v>0.57999999999999996</c:v>
                </c:pt>
              </c:numCache>
            </c:numRef>
          </c:val>
          <c:extLst>
            <c:ext xmlns:c16="http://schemas.microsoft.com/office/drawing/2014/chart" uri="{C3380CC4-5D6E-409C-BE32-E72D297353CC}">
              <c16:uniqueId val="{00000012-12EC-4A94-A014-0E8193327685}"/>
            </c:ext>
          </c:extLst>
        </c:ser>
        <c:ser>
          <c:idx val="19"/>
          <c:order val="19"/>
          <c:tx>
            <c:strRef>
              <c:f>Sheet1!$U$1:$U$2</c:f>
              <c:strCache>
                <c:ptCount val="2"/>
                <c:pt idx="0">
                  <c:v>GW Contribution (Source 3 + 4)</c:v>
                </c:pt>
                <c:pt idx="1">
                  <c:v>STD, SE, 1/2 range</c:v>
                </c:pt>
              </c:strCache>
            </c:strRef>
          </c:tx>
          <c:spPr>
            <a:solidFill>
              <a:schemeClr val="accent2">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Sheet1!$U$3:$U$516</c:f>
              <c:numCache>
                <c:formatCode>0.00</c:formatCode>
                <c:ptCount val="514"/>
                <c:pt idx="0">
                  <c:v>0.06</c:v>
                </c:pt>
                <c:pt idx="1">
                  <c:v>0.06</c:v>
                </c:pt>
                <c:pt idx="2">
                  <c:v>0.05</c:v>
                </c:pt>
                <c:pt idx="3">
                  <c:v>0.03</c:v>
                </c:pt>
                <c:pt idx="4">
                  <c:v>0.12</c:v>
                </c:pt>
                <c:pt idx="5">
                  <c:v>0.04</c:v>
                </c:pt>
                <c:pt idx="6">
                  <c:v>5.4840000000000002E-3</c:v>
                </c:pt>
                <c:pt idx="7">
                  <c:v>5.4840000000000002E-3</c:v>
                </c:pt>
                <c:pt idx="8">
                  <c:v>1.7545000000000002E-2</c:v>
                </c:pt>
                <c:pt idx="9">
                  <c:v>2.1905000000000002E-3</c:v>
                </c:pt>
                <c:pt idx="10">
                  <c:v>6.579999999999999E-3</c:v>
                </c:pt>
                <c:pt idx="11">
                  <c:v>4.3839999999999999E-3</c:v>
                </c:pt>
                <c:pt idx="12">
                  <c:v>6.5769999999999995E-3</c:v>
                </c:pt>
                <c:pt idx="13">
                  <c:v>1.0949999999999994E-3</c:v>
                </c:pt>
                <c:pt idx="14">
                  <c:v>6.5799999999999999E-3</c:v>
                </c:pt>
                <c:pt idx="15">
                  <c:v>1.2060499999999998E-2</c:v>
                </c:pt>
                <c:pt idx="16">
                  <c:v>5.4850000000000012E-3</c:v>
                </c:pt>
                <c:pt idx="17">
                  <c:v>3.2905E-3</c:v>
                </c:pt>
                <c:pt idx="18">
                  <c:v>5.4850000000000003E-3</c:v>
                </c:pt>
                <c:pt idx="19">
                  <c:v>3.2894999999999995E-3</c:v>
                </c:pt>
                <c:pt idx="20">
                  <c:v>3.2889999999999998E-3</c:v>
                </c:pt>
                <c:pt idx="91">
                  <c:v>0.16</c:v>
                </c:pt>
                <c:pt idx="92">
                  <c:v>0.04</c:v>
                </c:pt>
                <c:pt idx="93">
                  <c:v>0.05</c:v>
                </c:pt>
                <c:pt idx="94">
                  <c:v>0.02</c:v>
                </c:pt>
                <c:pt idx="100">
                  <c:v>0.32</c:v>
                </c:pt>
                <c:pt idx="101">
                  <c:v>0.26</c:v>
                </c:pt>
                <c:pt idx="106">
                  <c:v>0.08</c:v>
                </c:pt>
                <c:pt idx="107">
                  <c:v>0.09</c:v>
                </c:pt>
                <c:pt idx="132">
                  <c:v>0.12</c:v>
                </c:pt>
                <c:pt idx="133">
                  <c:v>0.13</c:v>
                </c:pt>
                <c:pt idx="134">
                  <c:v>0.15</c:v>
                </c:pt>
                <c:pt idx="135">
                  <c:v>0.12</c:v>
                </c:pt>
                <c:pt idx="136">
                  <c:v>0.14000000000000001</c:v>
                </c:pt>
                <c:pt idx="140">
                  <c:v>0.11</c:v>
                </c:pt>
                <c:pt idx="141">
                  <c:v>0.09</c:v>
                </c:pt>
                <c:pt idx="142">
                  <c:v>0.09</c:v>
                </c:pt>
                <c:pt idx="143">
                  <c:v>0.1</c:v>
                </c:pt>
                <c:pt idx="144">
                  <c:v>0.06</c:v>
                </c:pt>
                <c:pt idx="145">
                  <c:v>0.19</c:v>
                </c:pt>
                <c:pt idx="146">
                  <c:v>0.16</c:v>
                </c:pt>
                <c:pt idx="147">
                  <c:v>0.1</c:v>
                </c:pt>
                <c:pt idx="173">
                  <c:v>0.14000000000000001</c:v>
                </c:pt>
                <c:pt idx="229">
                  <c:v>0.12</c:v>
                </c:pt>
                <c:pt idx="230">
                  <c:v>0</c:v>
                </c:pt>
                <c:pt idx="233">
                  <c:v>0.19</c:v>
                </c:pt>
                <c:pt idx="234">
                  <c:v>0.16</c:v>
                </c:pt>
                <c:pt idx="235">
                  <c:v>0.3</c:v>
                </c:pt>
                <c:pt idx="236">
                  <c:v>0.22</c:v>
                </c:pt>
                <c:pt idx="237">
                  <c:v>0.24</c:v>
                </c:pt>
                <c:pt idx="296">
                  <c:v>0.03</c:v>
                </c:pt>
                <c:pt idx="321">
                  <c:v>0.03</c:v>
                </c:pt>
                <c:pt idx="323">
                  <c:v>0.06</c:v>
                </c:pt>
                <c:pt idx="390">
                  <c:v>0.15</c:v>
                </c:pt>
                <c:pt idx="391">
                  <c:v>0</c:v>
                </c:pt>
                <c:pt idx="392">
                  <c:v>0.17</c:v>
                </c:pt>
                <c:pt idx="393">
                  <c:v>0.1</c:v>
                </c:pt>
              </c:numCache>
            </c:numRef>
          </c:val>
          <c:extLst>
            <c:ext xmlns:c16="http://schemas.microsoft.com/office/drawing/2014/chart" uri="{C3380CC4-5D6E-409C-BE32-E72D297353CC}">
              <c16:uniqueId val="{00000013-12EC-4A94-A014-0E8193327685}"/>
            </c:ext>
          </c:extLst>
        </c:ser>
        <c:ser>
          <c:idx val="20"/>
          <c:order val="20"/>
          <c:tx>
            <c:strRef>
              <c:f>Sheet1!$V$1:$V$2</c:f>
              <c:strCache>
                <c:ptCount val="2"/>
                <c:pt idx="0">
                  <c:v>GW Contribution (Source 3 + 4)</c:v>
                </c:pt>
                <c:pt idx="1">
                  <c:v>Growing season</c:v>
                </c:pt>
              </c:strCache>
            </c:strRef>
          </c:tx>
          <c:spPr>
            <a:solidFill>
              <a:schemeClr val="accent3">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Sheet1!$V$3:$V$516</c:f>
              <c:numCache>
                <c:formatCode>0.00</c:formatCode>
                <c:ptCount val="514"/>
                <c:pt idx="0">
                  <c:v>0.23</c:v>
                </c:pt>
                <c:pt idx="1">
                  <c:v>0.16</c:v>
                </c:pt>
                <c:pt idx="2">
                  <c:v>0.10500000000000001</c:v>
                </c:pt>
                <c:pt idx="3">
                  <c:v>0.16499999999999998</c:v>
                </c:pt>
                <c:pt idx="4">
                  <c:v>0.26</c:v>
                </c:pt>
                <c:pt idx="5">
                  <c:v>0.04</c:v>
                </c:pt>
                <c:pt idx="6">
                  <c:v>4.9113000000000004E-2</c:v>
                </c:pt>
                <c:pt idx="7">
                  <c:v>3.9183000000000003E-2</c:v>
                </c:pt>
                <c:pt idx="8">
                  <c:v>9.2107499999999981E-2</c:v>
                </c:pt>
                <c:pt idx="9">
                  <c:v>1.7909750000000002E-2</c:v>
                </c:pt>
                <c:pt idx="10">
                  <c:v>3.0439999999999998E-2</c:v>
                </c:pt>
                <c:pt idx="11">
                  <c:v>2.1025499999999999E-2</c:v>
                </c:pt>
                <c:pt idx="12">
                  <c:v>2.3088999999999998E-2</c:v>
                </c:pt>
                <c:pt idx="13">
                  <c:v>4.4609999999999997E-2</c:v>
                </c:pt>
                <c:pt idx="14">
                  <c:v>4.8440000000000004E-2</c:v>
                </c:pt>
                <c:pt idx="15">
                  <c:v>4.1372249999999999E-2</c:v>
                </c:pt>
                <c:pt idx="16">
                  <c:v>3.4345000000000001E-2</c:v>
                </c:pt>
                <c:pt idx="17">
                  <c:v>3.8344750000000004E-2</c:v>
                </c:pt>
                <c:pt idx="18">
                  <c:v>4.9767499999999999E-2</c:v>
                </c:pt>
                <c:pt idx="19">
                  <c:v>2.3508750000000002E-2</c:v>
                </c:pt>
                <c:pt idx="20">
                  <c:v>5.2530500000000008E-2</c:v>
                </c:pt>
                <c:pt idx="25">
                  <c:v>0.08</c:v>
                </c:pt>
                <c:pt idx="26">
                  <c:v>0.09</c:v>
                </c:pt>
                <c:pt idx="27">
                  <c:v>0.31</c:v>
                </c:pt>
                <c:pt idx="28">
                  <c:v>0.21</c:v>
                </c:pt>
                <c:pt idx="29">
                  <c:v>0.48</c:v>
                </c:pt>
                <c:pt idx="30">
                  <c:v>0.15</c:v>
                </c:pt>
                <c:pt idx="31">
                  <c:v>0.28000000000000003</c:v>
                </c:pt>
                <c:pt idx="32">
                  <c:v>0.12</c:v>
                </c:pt>
                <c:pt idx="33">
                  <c:v>0.12</c:v>
                </c:pt>
                <c:pt idx="34">
                  <c:v>0.04</c:v>
                </c:pt>
                <c:pt idx="35">
                  <c:v>0.18</c:v>
                </c:pt>
                <c:pt idx="36">
                  <c:v>0.11</c:v>
                </c:pt>
                <c:pt idx="37">
                  <c:v>0.35</c:v>
                </c:pt>
                <c:pt idx="38">
                  <c:v>0.03</c:v>
                </c:pt>
                <c:pt idx="61">
                  <c:v>0.27600000000000002</c:v>
                </c:pt>
                <c:pt idx="62">
                  <c:v>0.30399999999999999</c:v>
                </c:pt>
                <c:pt idx="63">
                  <c:v>0.155</c:v>
                </c:pt>
                <c:pt idx="64">
                  <c:v>0.17899999999999999</c:v>
                </c:pt>
                <c:pt idx="65">
                  <c:v>0.29799999999999999</c:v>
                </c:pt>
                <c:pt idx="66">
                  <c:v>0.34499999999999997</c:v>
                </c:pt>
                <c:pt idx="70">
                  <c:v>0.79</c:v>
                </c:pt>
                <c:pt idx="75">
                  <c:v>0.63</c:v>
                </c:pt>
                <c:pt idx="76">
                  <c:v>0.49</c:v>
                </c:pt>
                <c:pt idx="77">
                  <c:v>0.33</c:v>
                </c:pt>
                <c:pt idx="78">
                  <c:v>0.23</c:v>
                </c:pt>
                <c:pt idx="86">
                  <c:v>0.86</c:v>
                </c:pt>
                <c:pt idx="87">
                  <c:v>0.06</c:v>
                </c:pt>
                <c:pt idx="90">
                  <c:v>0.7</c:v>
                </c:pt>
                <c:pt idx="91">
                  <c:v>0.36749999999999999</c:v>
                </c:pt>
                <c:pt idx="92">
                  <c:v>5.7500000000000002E-2</c:v>
                </c:pt>
                <c:pt idx="93">
                  <c:v>0.14750000000000002</c:v>
                </c:pt>
                <c:pt idx="94">
                  <c:v>0.11750000000000002</c:v>
                </c:pt>
                <c:pt idx="100">
                  <c:v>0.25</c:v>
                </c:pt>
                <c:pt idx="101">
                  <c:v>0.13</c:v>
                </c:pt>
                <c:pt idx="102">
                  <c:v>0</c:v>
                </c:pt>
                <c:pt idx="106">
                  <c:v>0.28000000000000003</c:v>
                </c:pt>
                <c:pt idx="107">
                  <c:v>0.2</c:v>
                </c:pt>
                <c:pt idx="116">
                  <c:v>0.95</c:v>
                </c:pt>
                <c:pt idx="132">
                  <c:v>0.17333333333333334</c:v>
                </c:pt>
                <c:pt idx="133">
                  <c:v>0.21666666666666665</c:v>
                </c:pt>
                <c:pt idx="134">
                  <c:v>0.22333333333333336</c:v>
                </c:pt>
                <c:pt idx="135">
                  <c:v>0.2233333333333333</c:v>
                </c:pt>
                <c:pt idx="136">
                  <c:v>0.24250000000000002</c:v>
                </c:pt>
                <c:pt idx="137">
                  <c:v>0.27500000000000002</c:v>
                </c:pt>
                <c:pt idx="138">
                  <c:v>0</c:v>
                </c:pt>
                <c:pt idx="139">
                  <c:v>0</c:v>
                </c:pt>
                <c:pt idx="140">
                  <c:v>0.49</c:v>
                </c:pt>
                <c:pt idx="141">
                  <c:v>0.44250000000000006</c:v>
                </c:pt>
                <c:pt idx="142">
                  <c:v>0.38500000000000001</c:v>
                </c:pt>
                <c:pt idx="143">
                  <c:v>0.45500000000000002</c:v>
                </c:pt>
                <c:pt idx="144">
                  <c:v>0.44000000000000006</c:v>
                </c:pt>
                <c:pt idx="145">
                  <c:v>0.375</c:v>
                </c:pt>
                <c:pt idx="146">
                  <c:v>0.33249999999999996</c:v>
                </c:pt>
                <c:pt idx="147">
                  <c:v>0.2525</c:v>
                </c:pt>
                <c:pt idx="148">
                  <c:v>0.09</c:v>
                </c:pt>
                <c:pt idx="149">
                  <c:v>0.05</c:v>
                </c:pt>
                <c:pt idx="150">
                  <c:v>0.3</c:v>
                </c:pt>
                <c:pt idx="152">
                  <c:v>0.06</c:v>
                </c:pt>
                <c:pt idx="153">
                  <c:v>4.4250000000000001E-3</c:v>
                </c:pt>
                <c:pt idx="154">
                  <c:v>0.24780000000000002</c:v>
                </c:pt>
                <c:pt idx="155">
                  <c:v>0.80969999999999998</c:v>
                </c:pt>
                <c:pt idx="156">
                  <c:v>0.60619999999999996</c:v>
                </c:pt>
                <c:pt idx="157">
                  <c:v>0.37609999999999999</c:v>
                </c:pt>
                <c:pt idx="158">
                  <c:v>0.3407</c:v>
                </c:pt>
                <c:pt idx="159">
                  <c:v>0.7168000000000001</c:v>
                </c:pt>
                <c:pt idx="160">
                  <c:v>0.80530000000000002</c:v>
                </c:pt>
                <c:pt idx="161">
                  <c:v>0.7034999999999999</c:v>
                </c:pt>
                <c:pt idx="162">
                  <c:v>0.61950000000000005</c:v>
                </c:pt>
                <c:pt idx="163">
                  <c:v>0.81859999999999999</c:v>
                </c:pt>
                <c:pt idx="164">
                  <c:v>0.7743000000000001</c:v>
                </c:pt>
                <c:pt idx="165">
                  <c:v>0.86280000000000001</c:v>
                </c:pt>
                <c:pt idx="166">
                  <c:v>0.9645999999999999</c:v>
                </c:pt>
                <c:pt idx="167">
                  <c:v>0.86730000000000007</c:v>
                </c:pt>
                <c:pt idx="168">
                  <c:v>0.88049999999999995</c:v>
                </c:pt>
                <c:pt idx="169">
                  <c:v>0.83189999999999997</c:v>
                </c:pt>
                <c:pt idx="170">
                  <c:v>0.93810000000000004</c:v>
                </c:pt>
                <c:pt idx="173">
                  <c:v>0.12</c:v>
                </c:pt>
                <c:pt idx="193">
                  <c:v>0.99</c:v>
                </c:pt>
                <c:pt idx="194">
                  <c:v>0.92</c:v>
                </c:pt>
                <c:pt idx="195">
                  <c:v>0.92</c:v>
                </c:pt>
                <c:pt idx="196">
                  <c:v>0.86</c:v>
                </c:pt>
                <c:pt idx="197">
                  <c:v>0.92</c:v>
                </c:pt>
                <c:pt idx="198">
                  <c:v>0.57999999999999996</c:v>
                </c:pt>
                <c:pt idx="199">
                  <c:v>0.12</c:v>
                </c:pt>
                <c:pt idx="200">
                  <c:v>0</c:v>
                </c:pt>
                <c:pt idx="208">
                  <c:v>0.08</c:v>
                </c:pt>
                <c:pt idx="209">
                  <c:v>0.06</c:v>
                </c:pt>
                <c:pt idx="210">
                  <c:v>0.03</c:v>
                </c:pt>
                <c:pt idx="224">
                  <c:v>0.98499999999999999</c:v>
                </c:pt>
                <c:pt idx="225">
                  <c:v>0.83</c:v>
                </c:pt>
                <c:pt idx="227">
                  <c:v>0.7</c:v>
                </c:pt>
                <c:pt idx="229">
                  <c:v>0.83</c:v>
                </c:pt>
                <c:pt idx="230">
                  <c:v>0.93</c:v>
                </c:pt>
                <c:pt idx="233">
                  <c:v>0.22999999999999998</c:v>
                </c:pt>
                <c:pt idx="234">
                  <c:v>0.23</c:v>
                </c:pt>
                <c:pt idx="235">
                  <c:v>0.33500000000000002</c:v>
                </c:pt>
                <c:pt idx="236">
                  <c:v>0.35499999999999998</c:v>
                </c:pt>
                <c:pt idx="237">
                  <c:v>0.28749999999999998</c:v>
                </c:pt>
                <c:pt idx="240">
                  <c:v>0.91</c:v>
                </c:pt>
                <c:pt idx="241">
                  <c:v>0.86</c:v>
                </c:pt>
                <c:pt idx="256">
                  <c:v>0.41</c:v>
                </c:pt>
                <c:pt idx="283">
                  <c:v>0</c:v>
                </c:pt>
                <c:pt idx="284">
                  <c:v>0</c:v>
                </c:pt>
                <c:pt idx="285">
                  <c:v>0</c:v>
                </c:pt>
                <c:pt idx="286">
                  <c:v>0</c:v>
                </c:pt>
                <c:pt idx="287">
                  <c:v>0.71499999999999997</c:v>
                </c:pt>
                <c:pt idx="288">
                  <c:v>0.53</c:v>
                </c:pt>
                <c:pt idx="289">
                  <c:v>0.22</c:v>
                </c:pt>
                <c:pt idx="290">
                  <c:v>0.65999999999999992</c:v>
                </c:pt>
                <c:pt idx="291">
                  <c:v>0.72499999999999998</c:v>
                </c:pt>
                <c:pt idx="292">
                  <c:v>0.77500000000000002</c:v>
                </c:pt>
                <c:pt idx="296">
                  <c:v>0.17</c:v>
                </c:pt>
                <c:pt idx="321">
                  <c:v>0.16</c:v>
                </c:pt>
                <c:pt idx="323">
                  <c:v>0.32</c:v>
                </c:pt>
                <c:pt idx="324">
                  <c:v>0</c:v>
                </c:pt>
                <c:pt idx="325">
                  <c:v>0.53</c:v>
                </c:pt>
                <c:pt idx="326">
                  <c:v>0.18</c:v>
                </c:pt>
                <c:pt idx="327">
                  <c:v>0.24</c:v>
                </c:pt>
                <c:pt idx="390">
                  <c:v>0.86</c:v>
                </c:pt>
                <c:pt idx="391">
                  <c:v>1</c:v>
                </c:pt>
                <c:pt idx="392">
                  <c:v>0.67</c:v>
                </c:pt>
                <c:pt idx="393">
                  <c:v>0.72</c:v>
                </c:pt>
                <c:pt idx="437">
                  <c:v>0.09</c:v>
                </c:pt>
                <c:pt idx="458">
                  <c:v>0</c:v>
                </c:pt>
                <c:pt idx="459">
                  <c:v>0</c:v>
                </c:pt>
                <c:pt idx="460">
                  <c:v>0.49</c:v>
                </c:pt>
                <c:pt idx="461">
                  <c:v>0</c:v>
                </c:pt>
                <c:pt idx="462">
                  <c:v>0.68</c:v>
                </c:pt>
                <c:pt idx="487">
                  <c:v>0</c:v>
                </c:pt>
                <c:pt idx="488">
                  <c:v>0</c:v>
                </c:pt>
                <c:pt idx="489">
                  <c:v>0</c:v>
                </c:pt>
                <c:pt idx="490">
                  <c:v>0</c:v>
                </c:pt>
                <c:pt idx="491">
                  <c:v>0.65</c:v>
                </c:pt>
                <c:pt idx="499">
                  <c:v>0.92</c:v>
                </c:pt>
                <c:pt idx="500">
                  <c:v>0.52</c:v>
                </c:pt>
                <c:pt idx="501">
                  <c:v>0.16</c:v>
                </c:pt>
                <c:pt idx="503">
                  <c:v>0.72</c:v>
                </c:pt>
                <c:pt idx="504">
                  <c:v>0.87</c:v>
                </c:pt>
                <c:pt idx="505">
                  <c:v>0.39</c:v>
                </c:pt>
                <c:pt idx="506">
                  <c:v>0.68</c:v>
                </c:pt>
                <c:pt idx="507">
                  <c:v>0.39</c:v>
                </c:pt>
                <c:pt idx="508">
                  <c:v>0.47</c:v>
                </c:pt>
                <c:pt idx="509">
                  <c:v>0.14000000000000001</c:v>
                </c:pt>
                <c:pt idx="510">
                  <c:v>0.15</c:v>
                </c:pt>
              </c:numCache>
            </c:numRef>
          </c:val>
          <c:extLst>
            <c:ext xmlns:c16="http://schemas.microsoft.com/office/drawing/2014/chart" uri="{C3380CC4-5D6E-409C-BE32-E72D297353CC}">
              <c16:uniqueId val="{00000014-12EC-4A94-A014-0E8193327685}"/>
            </c:ext>
          </c:extLst>
        </c:ser>
        <c:ser>
          <c:idx val="21"/>
          <c:order val="21"/>
          <c:tx>
            <c:strRef>
              <c:f>Sheet1!$W$1:$W$2</c:f>
              <c:strCache>
                <c:ptCount val="2"/>
                <c:pt idx="0">
                  <c:v>GW Contribution (Source 3 + 4)</c:v>
                </c:pt>
                <c:pt idx="1">
                  <c:v>STD, SE, 1/2 range</c:v>
                </c:pt>
              </c:strCache>
            </c:strRef>
          </c:tx>
          <c:spPr>
            <a:solidFill>
              <a:schemeClr val="accent4">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Sheet1!$W$3:$W$516</c:f>
              <c:numCache>
                <c:formatCode>0.00</c:formatCode>
                <c:ptCount val="514"/>
                <c:pt idx="0">
                  <c:v>7.6485292703891775E-2</c:v>
                </c:pt>
                <c:pt idx="1">
                  <c:v>5.0990195135927847E-2</c:v>
                </c:pt>
                <c:pt idx="2">
                  <c:v>0.05</c:v>
                </c:pt>
                <c:pt idx="3">
                  <c:v>7.3824115301167004E-2</c:v>
                </c:pt>
                <c:pt idx="4">
                  <c:v>0.15890248582070704</c:v>
                </c:pt>
                <c:pt idx="5">
                  <c:v>2.9154759474226504E-2</c:v>
                </c:pt>
                <c:pt idx="6">
                  <c:v>2.8990266952893005E-2</c:v>
                </c:pt>
                <c:pt idx="7">
                  <c:v>9.1624739017363635E-3</c:v>
                </c:pt>
                <c:pt idx="8">
                  <c:v>3.1300452273090237E-2</c:v>
                </c:pt>
                <c:pt idx="9">
                  <c:v>3.0100490236871559E-3</c:v>
                </c:pt>
                <c:pt idx="10">
                  <c:v>1.2396751590638572E-2</c:v>
                </c:pt>
                <c:pt idx="11">
                  <c:v>4.0179398327998888E-3</c:v>
                </c:pt>
                <c:pt idx="12">
                  <c:v>5.6410173727794877E-3</c:v>
                </c:pt>
                <c:pt idx="13">
                  <c:v>2.4926935732255576E-2</c:v>
                </c:pt>
                <c:pt idx="14">
                  <c:v>9.5225758069967577E-3</c:v>
                </c:pt>
                <c:pt idx="15">
                  <c:v>9.1060662541516783E-3</c:v>
                </c:pt>
                <c:pt idx="16">
                  <c:v>8.0246323903341524E-3</c:v>
                </c:pt>
                <c:pt idx="17">
                  <c:v>1.2980581463285838E-2</c:v>
                </c:pt>
                <c:pt idx="18">
                  <c:v>2.0807130088025112E-2</c:v>
                </c:pt>
                <c:pt idx="19">
                  <c:v>5.6134408008813993E-3</c:v>
                </c:pt>
                <c:pt idx="20">
                  <c:v>5.0378527668045276E-3</c:v>
                </c:pt>
                <c:pt idx="25">
                  <c:v>0.08</c:v>
                </c:pt>
                <c:pt idx="26">
                  <c:v>0.09</c:v>
                </c:pt>
                <c:pt idx="27">
                  <c:v>0.09</c:v>
                </c:pt>
                <c:pt idx="28">
                  <c:v>0.09</c:v>
                </c:pt>
                <c:pt idx="29">
                  <c:v>0.17</c:v>
                </c:pt>
                <c:pt idx="30">
                  <c:v>0.09</c:v>
                </c:pt>
                <c:pt idx="31">
                  <c:v>0.22</c:v>
                </c:pt>
                <c:pt idx="32">
                  <c:v>0.11</c:v>
                </c:pt>
                <c:pt idx="33">
                  <c:v>0.06</c:v>
                </c:pt>
                <c:pt idx="34">
                  <c:v>0.08</c:v>
                </c:pt>
                <c:pt idx="35">
                  <c:v>0.06</c:v>
                </c:pt>
                <c:pt idx="36">
                  <c:v>0.09</c:v>
                </c:pt>
                <c:pt idx="37">
                  <c:v>0.08</c:v>
                </c:pt>
                <c:pt idx="38">
                  <c:v>0.04</c:v>
                </c:pt>
                <c:pt idx="61">
                  <c:v>0.42</c:v>
                </c:pt>
                <c:pt idx="62">
                  <c:v>0.435</c:v>
                </c:pt>
                <c:pt idx="63">
                  <c:v>0.17</c:v>
                </c:pt>
                <c:pt idx="64">
                  <c:v>0.28999999999999998</c:v>
                </c:pt>
                <c:pt idx="65">
                  <c:v>0.43</c:v>
                </c:pt>
                <c:pt idx="66">
                  <c:v>0.47</c:v>
                </c:pt>
                <c:pt idx="70">
                  <c:v>0.09</c:v>
                </c:pt>
                <c:pt idx="75">
                  <c:v>0.35</c:v>
                </c:pt>
                <c:pt idx="76">
                  <c:v>0.42</c:v>
                </c:pt>
                <c:pt idx="77">
                  <c:v>0.3</c:v>
                </c:pt>
                <c:pt idx="78">
                  <c:v>0.3</c:v>
                </c:pt>
                <c:pt idx="86">
                  <c:v>0.11</c:v>
                </c:pt>
                <c:pt idx="87">
                  <c:v>0.11</c:v>
                </c:pt>
                <c:pt idx="91">
                  <c:v>0.17</c:v>
                </c:pt>
                <c:pt idx="92">
                  <c:v>0.03</c:v>
                </c:pt>
                <c:pt idx="93">
                  <c:v>0.08</c:v>
                </c:pt>
                <c:pt idx="94">
                  <c:v>0.11</c:v>
                </c:pt>
                <c:pt idx="100">
                  <c:v>0.26</c:v>
                </c:pt>
                <c:pt idx="101">
                  <c:v>0.18</c:v>
                </c:pt>
                <c:pt idx="106">
                  <c:v>0.09</c:v>
                </c:pt>
                <c:pt idx="107">
                  <c:v>0.17</c:v>
                </c:pt>
                <c:pt idx="132">
                  <c:v>0.12</c:v>
                </c:pt>
                <c:pt idx="133">
                  <c:v>0.14035668847618202</c:v>
                </c:pt>
                <c:pt idx="134">
                  <c:v>0.14508618128546907</c:v>
                </c:pt>
                <c:pt idx="135">
                  <c:v>0.10606601717798213</c:v>
                </c:pt>
                <c:pt idx="136">
                  <c:v>0.14508618128546907</c:v>
                </c:pt>
                <c:pt idx="140">
                  <c:v>0.15524174696260024</c:v>
                </c:pt>
                <c:pt idx="141">
                  <c:v>8.5146931829631997E-2</c:v>
                </c:pt>
                <c:pt idx="142">
                  <c:v>6.96419413859206E-2</c:v>
                </c:pt>
                <c:pt idx="143">
                  <c:v>7.3824115301167004E-2</c:v>
                </c:pt>
                <c:pt idx="144">
                  <c:v>7.0710678118654752E-2</c:v>
                </c:pt>
                <c:pt idx="145">
                  <c:v>0.15182226450688976</c:v>
                </c:pt>
                <c:pt idx="146">
                  <c:v>0.1372953021774598</c:v>
                </c:pt>
                <c:pt idx="147">
                  <c:v>0.257390753524675</c:v>
                </c:pt>
                <c:pt idx="148">
                  <c:v>0.11</c:v>
                </c:pt>
                <c:pt idx="149">
                  <c:v>7.0000000000000007E-2</c:v>
                </c:pt>
                <c:pt idx="150">
                  <c:v>0.43</c:v>
                </c:pt>
                <c:pt idx="152">
                  <c:v>0.04</c:v>
                </c:pt>
                <c:pt idx="153">
                  <c:v>-4.4250000000000001E-3</c:v>
                </c:pt>
                <c:pt idx="154">
                  <c:v>5.7500000000000002E-2</c:v>
                </c:pt>
                <c:pt idx="155">
                  <c:v>2.6599999999999967E-2</c:v>
                </c:pt>
                <c:pt idx="156">
                  <c:v>6.1900000000000045E-2</c:v>
                </c:pt>
                <c:pt idx="157">
                  <c:v>9.2899999999999996E-2</c:v>
                </c:pt>
                <c:pt idx="158">
                  <c:v>3.1000000000000014E-2</c:v>
                </c:pt>
                <c:pt idx="159">
                  <c:v>4.8699999999999903E-2</c:v>
                </c:pt>
                <c:pt idx="160">
                  <c:v>1.7699999999999959E-2</c:v>
                </c:pt>
                <c:pt idx="161">
                  <c:v>6.6400000000000001E-2</c:v>
                </c:pt>
                <c:pt idx="162">
                  <c:v>3.5399999999999918E-2</c:v>
                </c:pt>
                <c:pt idx="163">
                  <c:v>2.2099999999999939E-2</c:v>
                </c:pt>
                <c:pt idx="164">
                  <c:v>3.9899999999999949E-2</c:v>
                </c:pt>
                <c:pt idx="165">
                  <c:v>1.7699999999999959E-2</c:v>
                </c:pt>
                <c:pt idx="166">
                  <c:v>3.1000000000000087E-2</c:v>
                </c:pt>
                <c:pt idx="167">
                  <c:v>5.3100000000000022E-2</c:v>
                </c:pt>
                <c:pt idx="168">
                  <c:v>1.7699999999999959E-2</c:v>
                </c:pt>
                <c:pt idx="169">
                  <c:v>4.8599999999999997E-2</c:v>
                </c:pt>
                <c:pt idx="170">
                  <c:v>8.7999999999999537E-3</c:v>
                </c:pt>
                <c:pt idx="173">
                  <c:v>0.18</c:v>
                </c:pt>
                <c:pt idx="193">
                  <c:v>0.2</c:v>
                </c:pt>
                <c:pt idx="194">
                  <c:v>0.03</c:v>
                </c:pt>
                <c:pt idx="195">
                  <c:v>0.03</c:v>
                </c:pt>
                <c:pt idx="196">
                  <c:v>0.03</c:v>
                </c:pt>
                <c:pt idx="197">
                  <c:v>0.01</c:v>
                </c:pt>
                <c:pt idx="198">
                  <c:v>0.09</c:v>
                </c:pt>
                <c:pt idx="199">
                  <c:v>0.24</c:v>
                </c:pt>
                <c:pt idx="208">
                  <c:v>0.05</c:v>
                </c:pt>
                <c:pt idx="209">
                  <c:v>0.05</c:v>
                </c:pt>
                <c:pt idx="210">
                  <c:v>0.05</c:v>
                </c:pt>
                <c:pt idx="229">
                  <c:v>0.09</c:v>
                </c:pt>
                <c:pt idx="230">
                  <c:v>0.11</c:v>
                </c:pt>
                <c:pt idx="233">
                  <c:v>0.28160255680657448</c:v>
                </c:pt>
                <c:pt idx="234">
                  <c:v>0.28504385627478451</c:v>
                </c:pt>
                <c:pt idx="235">
                  <c:v>0.40024992192379</c:v>
                </c:pt>
                <c:pt idx="236">
                  <c:v>0.19659603251337501</c:v>
                </c:pt>
                <c:pt idx="237">
                  <c:v>0.34820970692960296</c:v>
                </c:pt>
                <c:pt idx="240">
                  <c:v>0.06</c:v>
                </c:pt>
                <c:pt idx="241">
                  <c:v>0.02</c:v>
                </c:pt>
                <c:pt idx="256">
                  <c:v>0.83</c:v>
                </c:pt>
                <c:pt idx="296">
                  <c:v>0.04</c:v>
                </c:pt>
                <c:pt idx="321">
                  <c:v>0.05</c:v>
                </c:pt>
                <c:pt idx="323">
                  <c:v>0.08</c:v>
                </c:pt>
                <c:pt idx="324">
                  <c:v>0</c:v>
                </c:pt>
                <c:pt idx="325">
                  <c:v>0.45</c:v>
                </c:pt>
                <c:pt idx="326">
                  <c:v>0.28000000000000003</c:v>
                </c:pt>
                <c:pt idx="327">
                  <c:v>0.33</c:v>
                </c:pt>
                <c:pt idx="390">
                  <c:v>0.11</c:v>
                </c:pt>
                <c:pt idx="391">
                  <c:v>0</c:v>
                </c:pt>
                <c:pt idx="392">
                  <c:v>0.15</c:v>
                </c:pt>
                <c:pt idx="393">
                  <c:v>0.09</c:v>
                </c:pt>
                <c:pt idx="437">
                  <c:v>0.19</c:v>
                </c:pt>
                <c:pt idx="458">
                  <c:v>0</c:v>
                </c:pt>
                <c:pt idx="459">
                  <c:v>0</c:v>
                </c:pt>
                <c:pt idx="460">
                  <c:v>0.42</c:v>
                </c:pt>
                <c:pt idx="461">
                  <c:v>0</c:v>
                </c:pt>
                <c:pt idx="462">
                  <c:v>0.28000000000000003</c:v>
                </c:pt>
                <c:pt idx="487">
                  <c:v>0</c:v>
                </c:pt>
                <c:pt idx="488">
                  <c:v>0</c:v>
                </c:pt>
                <c:pt idx="489">
                  <c:v>0</c:v>
                </c:pt>
                <c:pt idx="490">
                  <c:v>0</c:v>
                </c:pt>
                <c:pt idx="491">
                  <c:v>0.08</c:v>
                </c:pt>
                <c:pt idx="499">
                  <c:v>0.02</c:v>
                </c:pt>
                <c:pt idx="500">
                  <c:v>0.03</c:v>
                </c:pt>
                <c:pt idx="501">
                  <c:v>0.02</c:v>
                </c:pt>
                <c:pt idx="503">
                  <c:v>0.17</c:v>
                </c:pt>
                <c:pt idx="504">
                  <c:v>0.11</c:v>
                </c:pt>
                <c:pt idx="505">
                  <c:v>0.03</c:v>
                </c:pt>
                <c:pt idx="506">
                  <c:v>0.33</c:v>
                </c:pt>
                <c:pt idx="507">
                  <c:v>0.26</c:v>
                </c:pt>
                <c:pt idx="508">
                  <c:v>0.17</c:v>
                </c:pt>
                <c:pt idx="509">
                  <c:v>0.12</c:v>
                </c:pt>
                <c:pt idx="510">
                  <c:v>0.11</c:v>
                </c:pt>
              </c:numCache>
            </c:numRef>
          </c:val>
          <c:extLst>
            <c:ext xmlns:c16="http://schemas.microsoft.com/office/drawing/2014/chart" uri="{C3380CC4-5D6E-409C-BE32-E72D297353CC}">
              <c16:uniqueId val="{00000015-12EC-4A94-A014-0E8193327685}"/>
            </c:ext>
          </c:extLst>
        </c:ser>
        <c:ser>
          <c:idx val="22"/>
          <c:order val="22"/>
          <c:tx>
            <c:strRef>
              <c:f>Sheet1!$X$1:$X$2</c:f>
              <c:strCache>
                <c:ptCount val="2"/>
                <c:pt idx="0">
                  <c:v>Deeper Soil Water + GW Contribution</c:v>
                </c:pt>
                <c:pt idx="1">
                  <c:v>Dry Season</c:v>
                </c:pt>
              </c:strCache>
            </c:strRef>
          </c:tx>
          <c:spPr>
            <a:solidFill>
              <a:schemeClr val="accent5">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Sheet1!$X$3:$X$516</c:f>
              <c:numCache>
                <c:formatCode>0.00</c:formatCode>
                <c:ptCount val="514"/>
                <c:pt idx="0">
                  <c:v>0.96</c:v>
                </c:pt>
                <c:pt idx="1">
                  <c:v>0.97</c:v>
                </c:pt>
                <c:pt idx="2">
                  <c:v>1</c:v>
                </c:pt>
                <c:pt idx="3">
                  <c:v>0.98</c:v>
                </c:pt>
                <c:pt idx="4">
                  <c:v>0.95</c:v>
                </c:pt>
                <c:pt idx="5">
                  <c:v>1</c:v>
                </c:pt>
                <c:pt idx="6">
                  <c:v>0.84331999999999996</c:v>
                </c:pt>
                <c:pt idx="7">
                  <c:v>0.89295999999999986</c:v>
                </c:pt>
                <c:pt idx="8">
                  <c:v>0.67906</c:v>
                </c:pt>
                <c:pt idx="9">
                  <c:v>0.95890000000000009</c:v>
                </c:pt>
                <c:pt idx="10">
                  <c:v>0.90294000000000008</c:v>
                </c:pt>
                <c:pt idx="11">
                  <c:v>0.946245</c:v>
                </c:pt>
                <c:pt idx="12">
                  <c:v>0.94266500000000009</c:v>
                </c:pt>
                <c:pt idx="13">
                  <c:v>0.87496499999999999</c:v>
                </c:pt>
                <c:pt idx="14">
                  <c:v>0.90115000000000001</c:v>
                </c:pt>
                <c:pt idx="15">
                  <c:v>0.91020499999999993</c:v>
                </c:pt>
                <c:pt idx="16">
                  <c:v>0.89575499999999986</c:v>
                </c:pt>
                <c:pt idx="17">
                  <c:v>0.88672000000000006</c:v>
                </c:pt>
                <c:pt idx="18">
                  <c:v>0.83968999999999994</c:v>
                </c:pt>
                <c:pt idx="19">
                  <c:v>0.89203499999999991</c:v>
                </c:pt>
                <c:pt idx="20">
                  <c:v>0.82434999999999992</c:v>
                </c:pt>
                <c:pt idx="39">
                  <c:v>0.89</c:v>
                </c:pt>
                <c:pt idx="40">
                  <c:v>0.97</c:v>
                </c:pt>
                <c:pt idx="41">
                  <c:v>0.93</c:v>
                </c:pt>
                <c:pt idx="42">
                  <c:v>0.88000000000000012</c:v>
                </c:pt>
                <c:pt idx="43">
                  <c:v>0.94</c:v>
                </c:pt>
                <c:pt idx="44">
                  <c:v>0.68720000000000003</c:v>
                </c:pt>
                <c:pt idx="45">
                  <c:v>0.89230000000000009</c:v>
                </c:pt>
                <c:pt idx="46">
                  <c:v>0.82819999999999994</c:v>
                </c:pt>
                <c:pt idx="47">
                  <c:v>0.81540000000000001</c:v>
                </c:pt>
                <c:pt idx="48">
                  <c:v>0.74870000000000003</c:v>
                </c:pt>
                <c:pt idx="49">
                  <c:v>0.76150000000000007</c:v>
                </c:pt>
                <c:pt idx="50">
                  <c:v>0.15130000000000002</c:v>
                </c:pt>
                <c:pt idx="51">
                  <c:v>0.2974</c:v>
                </c:pt>
                <c:pt idx="52">
                  <c:v>0.4103</c:v>
                </c:pt>
                <c:pt idx="53">
                  <c:v>0.6744</c:v>
                </c:pt>
                <c:pt idx="54">
                  <c:v>0.26150000000000001</c:v>
                </c:pt>
                <c:pt idx="55">
                  <c:v>0.4</c:v>
                </c:pt>
                <c:pt idx="56">
                  <c:v>0.3</c:v>
                </c:pt>
                <c:pt idx="57">
                  <c:v>0.39</c:v>
                </c:pt>
                <c:pt idx="58">
                  <c:v>0.28000000000000003</c:v>
                </c:pt>
                <c:pt idx="59">
                  <c:v>0.65</c:v>
                </c:pt>
                <c:pt idx="60">
                  <c:v>0.64</c:v>
                </c:pt>
                <c:pt idx="88">
                  <c:v>1</c:v>
                </c:pt>
                <c:pt idx="89">
                  <c:v>1</c:v>
                </c:pt>
                <c:pt idx="90">
                  <c:v>1</c:v>
                </c:pt>
                <c:pt idx="100">
                  <c:v>0.8</c:v>
                </c:pt>
                <c:pt idx="101">
                  <c:v>0.95</c:v>
                </c:pt>
                <c:pt idx="106">
                  <c:v>0.98</c:v>
                </c:pt>
                <c:pt idx="107">
                  <c:v>0.96</c:v>
                </c:pt>
                <c:pt idx="200">
                  <c:v>0</c:v>
                </c:pt>
                <c:pt idx="203">
                  <c:v>0.43</c:v>
                </c:pt>
                <c:pt idx="233">
                  <c:v>0.76</c:v>
                </c:pt>
                <c:pt idx="234">
                  <c:v>0.54</c:v>
                </c:pt>
                <c:pt idx="235">
                  <c:v>0.95</c:v>
                </c:pt>
                <c:pt idx="236">
                  <c:v>1</c:v>
                </c:pt>
                <c:pt idx="237">
                  <c:v>0.60000000000000009</c:v>
                </c:pt>
                <c:pt idx="240">
                  <c:v>0.91</c:v>
                </c:pt>
                <c:pt idx="293">
                  <c:v>0.68</c:v>
                </c:pt>
                <c:pt idx="294">
                  <c:v>0.77</c:v>
                </c:pt>
                <c:pt idx="295">
                  <c:v>0.91</c:v>
                </c:pt>
                <c:pt idx="300">
                  <c:v>0.41000000000000003</c:v>
                </c:pt>
                <c:pt idx="301">
                  <c:v>0.91</c:v>
                </c:pt>
                <c:pt idx="302">
                  <c:v>0.92999999999999994</c:v>
                </c:pt>
                <c:pt idx="303">
                  <c:v>0.97</c:v>
                </c:pt>
                <c:pt idx="304">
                  <c:v>0.13</c:v>
                </c:pt>
                <c:pt idx="305">
                  <c:v>0.23</c:v>
                </c:pt>
                <c:pt idx="321">
                  <c:v>0.98</c:v>
                </c:pt>
                <c:pt idx="322">
                  <c:v>0.99</c:v>
                </c:pt>
                <c:pt idx="323">
                  <c:v>0.95</c:v>
                </c:pt>
                <c:pt idx="478">
                  <c:v>0.96</c:v>
                </c:pt>
                <c:pt idx="479">
                  <c:v>0.84000000000000008</c:v>
                </c:pt>
                <c:pt idx="480">
                  <c:v>0.72</c:v>
                </c:pt>
                <c:pt idx="481">
                  <c:v>0.91999999999999993</c:v>
                </c:pt>
                <c:pt idx="482">
                  <c:v>0.9</c:v>
                </c:pt>
                <c:pt idx="483">
                  <c:v>0.87</c:v>
                </c:pt>
                <c:pt idx="484">
                  <c:v>0.88</c:v>
                </c:pt>
                <c:pt idx="485">
                  <c:v>0.92999999999999994</c:v>
                </c:pt>
                <c:pt idx="486">
                  <c:v>0.09</c:v>
                </c:pt>
              </c:numCache>
            </c:numRef>
          </c:val>
          <c:extLst>
            <c:ext xmlns:c16="http://schemas.microsoft.com/office/drawing/2014/chart" uri="{C3380CC4-5D6E-409C-BE32-E72D297353CC}">
              <c16:uniqueId val="{00000016-12EC-4A94-A014-0E8193327685}"/>
            </c:ext>
          </c:extLst>
        </c:ser>
        <c:ser>
          <c:idx val="23"/>
          <c:order val="23"/>
          <c:tx>
            <c:strRef>
              <c:f>Sheet1!$Y$1:$Y$2</c:f>
              <c:strCache>
                <c:ptCount val="2"/>
                <c:pt idx="0">
                  <c:v>Deeper Soil Water + GW Contribution</c:v>
                </c:pt>
                <c:pt idx="1">
                  <c:v>STD, SE, 1/2 range</c:v>
                </c:pt>
              </c:strCache>
            </c:strRef>
          </c:tx>
          <c:spPr>
            <a:solidFill>
              <a:schemeClr val="accent6">
                <a:lumMod val="8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Sheet1!$Y$3:$Y$516</c:f>
              <c:numCache>
                <c:formatCode>0.00</c:formatCode>
                <c:ptCount val="514"/>
                <c:pt idx="0">
                  <c:v>0.14000000000000001</c:v>
                </c:pt>
                <c:pt idx="1">
                  <c:v>0.12</c:v>
                </c:pt>
                <c:pt idx="2">
                  <c:v>0.13</c:v>
                </c:pt>
                <c:pt idx="3">
                  <c:v>0.28000000000000003</c:v>
                </c:pt>
                <c:pt idx="4">
                  <c:v>0.261725046566048</c:v>
                </c:pt>
                <c:pt idx="5">
                  <c:v>9.0553851381374159E-2</c:v>
                </c:pt>
                <c:pt idx="6">
                  <c:v>0.10192704817662486</c:v>
                </c:pt>
                <c:pt idx="7">
                  <c:v>0.13862611171781458</c:v>
                </c:pt>
                <c:pt idx="8">
                  <c:v>0.10704887715431674</c:v>
                </c:pt>
                <c:pt idx="9">
                  <c:v>4.2668826442732184E-2</c:v>
                </c:pt>
                <c:pt idx="10">
                  <c:v>6.3539456245706075E-2</c:v>
                </c:pt>
                <c:pt idx="11">
                  <c:v>6.2436603647219646E-2</c:v>
                </c:pt>
                <c:pt idx="12">
                  <c:v>4.9138543680088867E-2</c:v>
                </c:pt>
                <c:pt idx="13">
                  <c:v>8.7569916209849122E-2</c:v>
                </c:pt>
                <c:pt idx="14">
                  <c:v>7.6660713536987141E-2</c:v>
                </c:pt>
                <c:pt idx="15">
                  <c:v>1.9468891211365885E-2</c:v>
                </c:pt>
                <c:pt idx="16">
                  <c:v>8.2613341688857964E-2</c:v>
                </c:pt>
                <c:pt idx="17">
                  <c:v>9.1653838435714188E-2</c:v>
                </c:pt>
                <c:pt idx="18">
                  <c:v>9.8550599186407795E-2</c:v>
                </c:pt>
                <c:pt idx="19">
                  <c:v>4.6838719292909781E-2</c:v>
                </c:pt>
                <c:pt idx="20">
                  <c:v>4.2352079641972719E-2</c:v>
                </c:pt>
                <c:pt idx="39">
                  <c:v>0.17613914953808535</c:v>
                </c:pt>
                <c:pt idx="40">
                  <c:v>5.8040933831219499E-2</c:v>
                </c:pt>
                <c:pt idx="41">
                  <c:v>4.2938910093294161E-2</c:v>
                </c:pt>
                <c:pt idx="42">
                  <c:v>6.8442494110019111E-2</c:v>
                </c:pt>
                <c:pt idx="43">
                  <c:v>9.8059293287275931E-2</c:v>
                </c:pt>
                <c:pt idx="44">
                  <c:v>0.22560000000000002</c:v>
                </c:pt>
                <c:pt idx="45">
                  <c:v>7.6899999999999982E-2</c:v>
                </c:pt>
                <c:pt idx="46">
                  <c:v>0.14360000000000014</c:v>
                </c:pt>
                <c:pt idx="47">
                  <c:v>0.12049999999999997</c:v>
                </c:pt>
                <c:pt idx="48">
                  <c:v>0.17689999999999997</c:v>
                </c:pt>
                <c:pt idx="49">
                  <c:v>0.14619999999999991</c:v>
                </c:pt>
                <c:pt idx="50">
                  <c:v>0.1154</c:v>
                </c:pt>
                <c:pt idx="51">
                  <c:v>0.18210000000000004</c:v>
                </c:pt>
                <c:pt idx="52">
                  <c:v>0.23329999999999998</c:v>
                </c:pt>
                <c:pt idx="53">
                  <c:v>0.19230000000000003</c:v>
                </c:pt>
                <c:pt idx="54">
                  <c:v>0.15390000000000001</c:v>
                </c:pt>
                <c:pt idx="100">
                  <c:v>0.18</c:v>
                </c:pt>
                <c:pt idx="101">
                  <c:v>0.01</c:v>
                </c:pt>
                <c:pt idx="106">
                  <c:v>0.19</c:v>
                </c:pt>
                <c:pt idx="107">
                  <c:v>0.23</c:v>
                </c:pt>
                <c:pt idx="203">
                  <c:v>0.1</c:v>
                </c:pt>
                <c:pt idx="233">
                  <c:v>0.44821869662029939</c:v>
                </c:pt>
                <c:pt idx="234">
                  <c:v>0.5303772242470447</c:v>
                </c:pt>
                <c:pt idx="235">
                  <c:v>0.66483080554378648</c:v>
                </c:pt>
                <c:pt idx="236">
                  <c:v>0.22022715545545243</c:v>
                </c:pt>
                <c:pt idx="237">
                  <c:v>0.56727418414731334</c:v>
                </c:pt>
                <c:pt idx="240">
                  <c:v>0.06</c:v>
                </c:pt>
                <c:pt idx="293">
                  <c:v>0.42</c:v>
                </c:pt>
                <c:pt idx="294">
                  <c:v>0.33</c:v>
                </c:pt>
                <c:pt idx="295">
                  <c:v>0.13</c:v>
                </c:pt>
                <c:pt idx="300">
                  <c:v>0.40607881008493907</c:v>
                </c:pt>
                <c:pt idx="301">
                  <c:v>0.52497618993626749</c:v>
                </c:pt>
                <c:pt idx="302">
                  <c:v>0.49648766349225637</c:v>
                </c:pt>
                <c:pt idx="303">
                  <c:v>0.39395431207184417</c:v>
                </c:pt>
                <c:pt idx="304">
                  <c:v>0.1216552506059644</c:v>
                </c:pt>
                <c:pt idx="305">
                  <c:v>0.22203603311174516</c:v>
                </c:pt>
                <c:pt idx="321">
                  <c:v>0.08</c:v>
                </c:pt>
                <c:pt idx="322">
                  <c:v>0.05</c:v>
                </c:pt>
                <c:pt idx="323">
                  <c:v>0.12</c:v>
                </c:pt>
                <c:pt idx="478">
                  <c:v>0.31240998703626621</c:v>
                </c:pt>
                <c:pt idx="479">
                  <c:v>0.13892443989449804</c:v>
                </c:pt>
                <c:pt idx="480">
                  <c:v>0.1044030650891055</c:v>
                </c:pt>
                <c:pt idx="481">
                  <c:v>0.05</c:v>
                </c:pt>
                <c:pt idx="482">
                  <c:v>0.06</c:v>
                </c:pt>
                <c:pt idx="483">
                  <c:v>8.2462112512353219E-2</c:v>
                </c:pt>
                <c:pt idx="484">
                  <c:v>0.1216552506059644</c:v>
                </c:pt>
                <c:pt idx="485">
                  <c:v>8.06225774829855E-2</c:v>
                </c:pt>
                <c:pt idx="486">
                  <c:v>0.01</c:v>
                </c:pt>
              </c:numCache>
            </c:numRef>
          </c:val>
          <c:extLst>
            <c:ext xmlns:c16="http://schemas.microsoft.com/office/drawing/2014/chart" uri="{C3380CC4-5D6E-409C-BE32-E72D297353CC}">
              <c16:uniqueId val="{00000017-12EC-4A94-A014-0E8193327685}"/>
            </c:ext>
          </c:extLst>
        </c:ser>
        <c:ser>
          <c:idx val="24"/>
          <c:order val="24"/>
          <c:tx>
            <c:strRef>
              <c:f>Sheet1!$Z$1:$Z$2</c:f>
              <c:strCache>
                <c:ptCount val="2"/>
                <c:pt idx="0">
                  <c:v>Deeper Soil Water + GW Contribution</c:v>
                </c:pt>
                <c:pt idx="1">
                  <c:v>Wet Season</c:v>
                </c:pt>
              </c:strCache>
            </c:strRef>
          </c:tx>
          <c:spPr>
            <a:solidFill>
              <a:schemeClr val="accent1">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Sheet1!$Z$3:$Z$516</c:f>
              <c:numCache>
                <c:formatCode>0.00</c:formatCode>
                <c:ptCount val="514"/>
                <c:pt idx="0">
                  <c:v>0.41</c:v>
                </c:pt>
                <c:pt idx="1">
                  <c:v>0.53</c:v>
                </c:pt>
                <c:pt idx="2">
                  <c:v>0.36</c:v>
                </c:pt>
                <c:pt idx="3">
                  <c:v>0.2</c:v>
                </c:pt>
                <c:pt idx="4">
                  <c:v>0.78999999999999992</c:v>
                </c:pt>
                <c:pt idx="5">
                  <c:v>0.47000000000000003</c:v>
                </c:pt>
                <c:pt idx="6">
                  <c:v>0.15241599999999997</c:v>
                </c:pt>
                <c:pt idx="7">
                  <c:v>0.21270600000000001</c:v>
                </c:pt>
                <c:pt idx="8">
                  <c:v>0.36079500000000003</c:v>
                </c:pt>
                <c:pt idx="9">
                  <c:v>0.36184949999999999</c:v>
                </c:pt>
                <c:pt idx="10">
                  <c:v>0.21382000000000001</c:v>
                </c:pt>
                <c:pt idx="11">
                  <c:v>8.8816000000000006E-2</c:v>
                </c:pt>
                <c:pt idx="12">
                  <c:v>0.29278300000000002</c:v>
                </c:pt>
                <c:pt idx="13">
                  <c:v>0.114035</c:v>
                </c:pt>
                <c:pt idx="14">
                  <c:v>0.43861999999999995</c:v>
                </c:pt>
                <c:pt idx="15">
                  <c:v>0.24780549999999998</c:v>
                </c:pt>
                <c:pt idx="16">
                  <c:v>0.38813500000000001</c:v>
                </c:pt>
                <c:pt idx="17">
                  <c:v>0.1107395</c:v>
                </c:pt>
                <c:pt idx="18">
                  <c:v>0.38705999999999996</c:v>
                </c:pt>
                <c:pt idx="19">
                  <c:v>9.0983500000000009E-2</c:v>
                </c:pt>
                <c:pt idx="20">
                  <c:v>0.31575599999999998</c:v>
                </c:pt>
                <c:pt idx="90">
                  <c:v>0.02</c:v>
                </c:pt>
                <c:pt idx="106">
                  <c:v>0.74</c:v>
                </c:pt>
                <c:pt idx="107">
                  <c:v>0.72</c:v>
                </c:pt>
                <c:pt idx="314">
                  <c:v>0.1</c:v>
                </c:pt>
                <c:pt idx="315">
                  <c:v>0.08</c:v>
                </c:pt>
                <c:pt idx="316">
                  <c:v>0.09</c:v>
                </c:pt>
                <c:pt idx="317">
                  <c:v>0</c:v>
                </c:pt>
                <c:pt idx="318">
                  <c:v>0</c:v>
                </c:pt>
                <c:pt idx="321">
                  <c:v>0.99</c:v>
                </c:pt>
                <c:pt idx="323">
                  <c:v>0.98</c:v>
                </c:pt>
              </c:numCache>
            </c:numRef>
          </c:val>
          <c:extLst>
            <c:ext xmlns:c16="http://schemas.microsoft.com/office/drawing/2014/chart" uri="{C3380CC4-5D6E-409C-BE32-E72D297353CC}">
              <c16:uniqueId val="{00000018-12EC-4A94-A014-0E8193327685}"/>
            </c:ext>
          </c:extLst>
        </c:ser>
        <c:ser>
          <c:idx val="25"/>
          <c:order val="25"/>
          <c:tx>
            <c:strRef>
              <c:f>Sheet1!$AA$1:$AA$2</c:f>
              <c:strCache>
                <c:ptCount val="2"/>
                <c:pt idx="0">
                  <c:v>Deeper Soil Water + GW Contribution</c:v>
                </c:pt>
                <c:pt idx="1">
                  <c:v>STD, SE, 1/2 range</c:v>
                </c:pt>
              </c:strCache>
            </c:strRef>
          </c:tx>
          <c:spPr>
            <a:solidFill>
              <a:schemeClr val="accent2">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Sheet1!$AA$3:$AA$516</c:f>
              <c:numCache>
                <c:formatCode>0.00</c:formatCode>
                <c:ptCount val="514"/>
                <c:pt idx="0">
                  <c:v>0.1</c:v>
                </c:pt>
                <c:pt idx="1">
                  <c:v>0.09</c:v>
                </c:pt>
                <c:pt idx="2">
                  <c:v>0.09</c:v>
                </c:pt>
                <c:pt idx="3">
                  <c:v>7.0000000000000007E-2</c:v>
                </c:pt>
                <c:pt idx="4">
                  <c:v>0.25</c:v>
                </c:pt>
                <c:pt idx="5">
                  <c:v>0.16492422502470644</c:v>
                </c:pt>
                <c:pt idx="6">
                  <c:v>3.3922284430739622E-2</c:v>
                </c:pt>
                <c:pt idx="7">
                  <c:v>1.6591904833381847E-2</c:v>
                </c:pt>
                <c:pt idx="8">
                  <c:v>3.88069719895794E-2</c:v>
                </c:pt>
                <c:pt idx="9">
                  <c:v>0.13740890797270022</c:v>
                </c:pt>
                <c:pt idx="10">
                  <c:v>1.1231093001128609E-2</c:v>
                </c:pt>
                <c:pt idx="11">
                  <c:v>1.0430142904102513E-2</c:v>
                </c:pt>
                <c:pt idx="12">
                  <c:v>0.10614600771578742</c:v>
                </c:pt>
                <c:pt idx="13">
                  <c:v>1.1785513353265525E-2</c:v>
                </c:pt>
                <c:pt idx="14">
                  <c:v>8.8840453623335355E-2</c:v>
                </c:pt>
                <c:pt idx="15">
                  <c:v>8.2237785070185351E-2</c:v>
                </c:pt>
                <c:pt idx="16">
                  <c:v>6.0146776098141785E-2</c:v>
                </c:pt>
                <c:pt idx="17">
                  <c:v>1.5852124155771682E-2</c:v>
                </c:pt>
                <c:pt idx="18">
                  <c:v>0.1485474300938929</c:v>
                </c:pt>
                <c:pt idx="19">
                  <c:v>2.8471278172045599E-2</c:v>
                </c:pt>
                <c:pt idx="20">
                  <c:v>0.12336690351751556</c:v>
                </c:pt>
                <c:pt idx="106">
                  <c:v>0.21</c:v>
                </c:pt>
                <c:pt idx="107">
                  <c:v>0.24</c:v>
                </c:pt>
                <c:pt idx="321">
                  <c:v>0.06</c:v>
                </c:pt>
                <c:pt idx="323">
                  <c:v>0.09</c:v>
                </c:pt>
              </c:numCache>
            </c:numRef>
          </c:val>
          <c:extLst>
            <c:ext xmlns:c16="http://schemas.microsoft.com/office/drawing/2014/chart" uri="{C3380CC4-5D6E-409C-BE32-E72D297353CC}">
              <c16:uniqueId val="{00000019-12EC-4A94-A014-0E8193327685}"/>
            </c:ext>
          </c:extLst>
        </c:ser>
        <c:ser>
          <c:idx val="26"/>
          <c:order val="26"/>
          <c:tx>
            <c:strRef>
              <c:f>Sheet1!$AB$1:$AB$2</c:f>
              <c:strCache>
                <c:ptCount val="2"/>
                <c:pt idx="0">
                  <c:v>Deeper Soil Water + GW Contribution</c:v>
                </c:pt>
                <c:pt idx="1">
                  <c:v>Growing season</c:v>
                </c:pt>
              </c:strCache>
            </c:strRef>
          </c:tx>
          <c:spPr>
            <a:solidFill>
              <a:schemeClr val="accent3">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Sheet1!$AB$3:$AB$516</c:f>
              <c:numCache>
                <c:formatCode>0.00</c:formatCode>
                <c:ptCount val="514"/>
                <c:pt idx="0">
                  <c:v>0.68499999999999994</c:v>
                </c:pt>
                <c:pt idx="1">
                  <c:v>0.75</c:v>
                </c:pt>
                <c:pt idx="2">
                  <c:v>0.67999999999999994</c:v>
                </c:pt>
                <c:pt idx="3">
                  <c:v>0.59</c:v>
                </c:pt>
                <c:pt idx="4">
                  <c:v>0.87</c:v>
                </c:pt>
                <c:pt idx="5">
                  <c:v>0.7350000000000001</c:v>
                </c:pt>
                <c:pt idx="6">
                  <c:v>0.49786799999999998</c:v>
                </c:pt>
                <c:pt idx="7">
                  <c:v>0.55283299999999991</c:v>
                </c:pt>
                <c:pt idx="8">
                  <c:v>0.51992749999999999</c:v>
                </c:pt>
                <c:pt idx="9">
                  <c:v>0.66037475000000012</c:v>
                </c:pt>
                <c:pt idx="10">
                  <c:v>0.5583800000000001</c:v>
                </c:pt>
                <c:pt idx="11">
                  <c:v>0.5175305</c:v>
                </c:pt>
                <c:pt idx="12">
                  <c:v>0.61772400000000005</c:v>
                </c:pt>
                <c:pt idx="13">
                  <c:v>0.4945</c:v>
                </c:pt>
                <c:pt idx="14">
                  <c:v>0.66988500000000006</c:v>
                </c:pt>
                <c:pt idx="15">
                  <c:v>0.57900525000000003</c:v>
                </c:pt>
                <c:pt idx="16">
                  <c:v>0.64194499999999988</c:v>
                </c:pt>
                <c:pt idx="17">
                  <c:v>0.49872975000000003</c:v>
                </c:pt>
                <c:pt idx="18">
                  <c:v>0.61337499999999989</c:v>
                </c:pt>
                <c:pt idx="19">
                  <c:v>0.49150925000000001</c:v>
                </c:pt>
                <c:pt idx="20">
                  <c:v>0.57005300000000003</c:v>
                </c:pt>
                <c:pt idx="25">
                  <c:v>0.08</c:v>
                </c:pt>
                <c:pt idx="26">
                  <c:v>0.09</c:v>
                </c:pt>
                <c:pt idx="27">
                  <c:v>0.31</c:v>
                </c:pt>
                <c:pt idx="28">
                  <c:v>0.21</c:v>
                </c:pt>
                <c:pt idx="29">
                  <c:v>0.48</c:v>
                </c:pt>
                <c:pt idx="30">
                  <c:v>0.15</c:v>
                </c:pt>
                <c:pt idx="31">
                  <c:v>0.28000000000000003</c:v>
                </c:pt>
                <c:pt idx="32">
                  <c:v>0.12</c:v>
                </c:pt>
                <c:pt idx="33">
                  <c:v>0.12</c:v>
                </c:pt>
                <c:pt idx="34">
                  <c:v>0.04</c:v>
                </c:pt>
                <c:pt idx="35">
                  <c:v>0.18</c:v>
                </c:pt>
                <c:pt idx="36">
                  <c:v>0.11</c:v>
                </c:pt>
                <c:pt idx="37">
                  <c:v>0.35</c:v>
                </c:pt>
                <c:pt idx="38">
                  <c:v>0.03</c:v>
                </c:pt>
                <c:pt idx="61">
                  <c:v>0.67900000000000005</c:v>
                </c:pt>
                <c:pt idx="62">
                  <c:v>0.68300000000000005</c:v>
                </c:pt>
                <c:pt idx="63">
                  <c:v>0.99</c:v>
                </c:pt>
                <c:pt idx="64">
                  <c:v>0.97799999999999998</c:v>
                </c:pt>
                <c:pt idx="65">
                  <c:v>0.96199999999999997</c:v>
                </c:pt>
                <c:pt idx="66">
                  <c:v>0.98599999999999988</c:v>
                </c:pt>
                <c:pt idx="67">
                  <c:v>0.06</c:v>
                </c:pt>
                <c:pt idx="68">
                  <c:v>0.06</c:v>
                </c:pt>
                <c:pt idx="69">
                  <c:v>0.06</c:v>
                </c:pt>
                <c:pt idx="70">
                  <c:v>0.79</c:v>
                </c:pt>
                <c:pt idx="86">
                  <c:v>0.94</c:v>
                </c:pt>
                <c:pt idx="87">
                  <c:v>0.90999999999999992</c:v>
                </c:pt>
                <c:pt idx="90">
                  <c:v>0.51</c:v>
                </c:pt>
                <c:pt idx="102">
                  <c:v>0.83</c:v>
                </c:pt>
                <c:pt idx="103">
                  <c:v>0.51</c:v>
                </c:pt>
                <c:pt idx="104">
                  <c:v>0.79</c:v>
                </c:pt>
                <c:pt idx="105">
                  <c:v>0.08</c:v>
                </c:pt>
                <c:pt idx="106">
                  <c:v>0.81</c:v>
                </c:pt>
                <c:pt idx="107">
                  <c:v>0.8</c:v>
                </c:pt>
                <c:pt idx="112">
                  <c:v>0</c:v>
                </c:pt>
                <c:pt idx="113">
                  <c:v>0</c:v>
                </c:pt>
                <c:pt idx="114">
                  <c:v>0.09</c:v>
                </c:pt>
                <c:pt idx="115">
                  <c:v>0.43</c:v>
                </c:pt>
                <c:pt idx="116">
                  <c:v>0.95</c:v>
                </c:pt>
                <c:pt idx="152">
                  <c:v>0.35</c:v>
                </c:pt>
                <c:pt idx="241">
                  <c:v>0.96</c:v>
                </c:pt>
                <c:pt idx="256">
                  <c:v>0.55000000000000004</c:v>
                </c:pt>
                <c:pt idx="293">
                  <c:v>0.55000000000000004</c:v>
                </c:pt>
                <c:pt idx="294">
                  <c:v>0.55000000000000004</c:v>
                </c:pt>
                <c:pt idx="295">
                  <c:v>0.52</c:v>
                </c:pt>
                <c:pt idx="321">
                  <c:v>0.99</c:v>
                </c:pt>
                <c:pt idx="323">
                  <c:v>0.97</c:v>
                </c:pt>
                <c:pt idx="402">
                  <c:v>0.15</c:v>
                </c:pt>
                <c:pt idx="403">
                  <c:v>0.15</c:v>
                </c:pt>
                <c:pt idx="404">
                  <c:v>0.18</c:v>
                </c:pt>
                <c:pt idx="405">
                  <c:v>0.35</c:v>
                </c:pt>
                <c:pt idx="406">
                  <c:v>0.21</c:v>
                </c:pt>
                <c:pt idx="407">
                  <c:v>0.22</c:v>
                </c:pt>
                <c:pt idx="458">
                  <c:v>0.33</c:v>
                </c:pt>
                <c:pt idx="459">
                  <c:v>0.18</c:v>
                </c:pt>
                <c:pt idx="460">
                  <c:v>0.82</c:v>
                </c:pt>
                <c:pt idx="461">
                  <c:v>0.66</c:v>
                </c:pt>
                <c:pt idx="462">
                  <c:v>0.85</c:v>
                </c:pt>
                <c:pt idx="487">
                  <c:v>0.3</c:v>
                </c:pt>
                <c:pt idx="488">
                  <c:v>0.25</c:v>
                </c:pt>
                <c:pt idx="489">
                  <c:v>0.72</c:v>
                </c:pt>
                <c:pt idx="490">
                  <c:v>0.38</c:v>
                </c:pt>
                <c:pt idx="491">
                  <c:v>0.82</c:v>
                </c:pt>
                <c:pt idx="503">
                  <c:v>0.85</c:v>
                </c:pt>
                <c:pt idx="504">
                  <c:v>0.94</c:v>
                </c:pt>
                <c:pt idx="509">
                  <c:v>0.27</c:v>
                </c:pt>
                <c:pt idx="510">
                  <c:v>0.45</c:v>
                </c:pt>
              </c:numCache>
            </c:numRef>
          </c:val>
          <c:extLst>
            <c:ext xmlns:c16="http://schemas.microsoft.com/office/drawing/2014/chart" uri="{C3380CC4-5D6E-409C-BE32-E72D297353CC}">
              <c16:uniqueId val="{0000001A-12EC-4A94-A014-0E8193327685}"/>
            </c:ext>
          </c:extLst>
        </c:ser>
        <c:ser>
          <c:idx val="27"/>
          <c:order val="27"/>
          <c:tx>
            <c:strRef>
              <c:f>Sheet1!$AC$1:$AC$2</c:f>
              <c:strCache>
                <c:ptCount val="2"/>
                <c:pt idx="0">
                  <c:v>Deeper Soil Water + GW Contribution</c:v>
                </c:pt>
                <c:pt idx="1">
                  <c:v>STD, SE, 1/2 range</c:v>
                </c:pt>
              </c:strCache>
            </c:strRef>
          </c:tx>
          <c:spPr>
            <a:solidFill>
              <a:schemeClr val="accent4">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Sheet1!$AC$3:$AC$516</c:f>
              <c:numCache>
                <c:formatCode>0.00</c:formatCode>
                <c:ptCount val="514"/>
                <c:pt idx="0">
                  <c:v>0.12</c:v>
                </c:pt>
                <c:pt idx="1">
                  <c:v>0.1</c:v>
                </c:pt>
                <c:pt idx="2">
                  <c:v>0.11</c:v>
                </c:pt>
                <c:pt idx="3">
                  <c:v>0.2</c:v>
                </c:pt>
                <c:pt idx="4">
                  <c:v>0.25622255950637918</c:v>
                </c:pt>
                <c:pt idx="5">
                  <c:v>0.13304134695650072</c:v>
                </c:pt>
                <c:pt idx="6">
                  <c:v>7.5960004380594928E-2</c:v>
                </c:pt>
                <c:pt idx="7">
                  <c:v>9.8723072673007922E-2</c:v>
                </c:pt>
                <c:pt idx="8">
                  <c:v>8.051535001165927E-2</c:v>
                </c:pt>
                <c:pt idx="9">
                  <c:v>0.10173946318968369</c:v>
                </c:pt>
                <c:pt idx="10">
                  <c:v>4.5625650406322958E-2</c:v>
                </c:pt>
                <c:pt idx="11">
                  <c:v>4.4761129096572178E-2</c:v>
                </c:pt>
                <c:pt idx="12">
                  <c:v>8.2709042519545597E-2</c:v>
                </c:pt>
                <c:pt idx="13">
                  <c:v>6.2479550854659623E-2</c:v>
                </c:pt>
                <c:pt idx="14">
                  <c:v>8.2974367126239665E-2</c:v>
                </c:pt>
                <c:pt idx="15">
                  <c:v>5.9758225451606244E-2</c:v>
                </c:pt>
                <c:pt idx="16">
                  <c:v>7.2258559700564176E-2</c:v>
                </c:pt>
                <c:pt idx="17">
                  <c:v>6.577125489243002E-2</c:v>
                </c:pt>
                <c:pt idx="18">
                  <c:v>0.1260526865788667</c:v>
                </c:pt>
                <c:pt idx="19">
                  <c:v>3.8758736471600816E-2</c:v>
                </c:pt>
                <c:pt idx="20">
                  <c:v>9.2230937145569514E-2</c:v>
                </c:pt>
                <c:pt idx="25">
                  <c:v>0.08</c:v>
                </c:pt>
                <c:pt idx="26">
                  <c:v>0.09</c:v>
                </c:pt>
                <c:pt idx="27">
                  <c:v>0.09</c:v>
                </c:pt>
                <c:pt idx="28">
                  <c:v>0.09</c:v>
                </c:pt>
                <c:pt idx="29">
                  <c:v>0.17</c:v>
                </c:pt>
                <c:pt idx="30">
                  <c:v>0.09</c:v>
                </c:pt>
                <c:pt idx="31">
                  <c:v>0.22</c:v>
                </c:pt>
                <c:pt idx="32">
                  <c:v>0.11</c:v>
                </c:pt>
                <c:pt idx="33">
                  <c:v>0.06</c:v>
                </c:pt>
                <c:pt idx="34">
                  <c:v>0.08</c:v>
                </c:pt>
                <c:pt idx="35">
                  <c:v>0.06</c:v>
                </c:pt>
                <c:pt idx="36">
                  <c:v>0.09</c:v>
                </c:pt>
                <c:pt idx="37">
                  <c:v>0.08</c:v>
                </c:pt>
                <c:pt idx="38">
                  <c:v>0.04</c:v>
                </c:pt>
                <c:pt idx="61">
                  <c:v>0.37981080816638169</c:v>
                </c:pt>
                <c:pt idx="62">
                  <c:v>0.40452904716472465</c:v>
                </c:pt>
                <c:pt idx="63">
                  <c:v>0.13535447289740127</c:v>
                </c:pt>
                <c:pt idx="64">
                  <c:v>0.23023538679649863</c:v>
                </c:pt>
                <c:pt idx="65">
                  <c:v>0.38130532385478172</c:v>
                </c:pt>
                <c:pt idx="66">
                  <c:v>0.38075993092761218</c:v>
                </c:pt>
                <c:pt idx="67">
                  <c:v>0.11</c:v>
                </c:pt>
                <c:pt idx="68">
                  <c:v>0.1</c:v>
                </c:pt>
                <c:pt idx="69">
                  <c:v>0.08</c:v>
                </c:pt>
                <c:pt idx="70">
                  <c:v>0.09</c:v>
                </c:pt>
                <c:pt idx="86">
                  <c:v>0.13152946437965904</c:v>
                </c:pt>
                <c:pt idx="87">
                  <c:v>0.1051189802081432</c:v>
                </c:pt>
                <c:pt idx="102">
                  <c:v>0.18</c:v>
                </c:pt>
                <c:pt idx="103">
                  <c:v>0.3</c:v>
                </c:pt>
                <c:pt idx="104">
                  <c:v>0.15</c:v>
                </c:pt>
                <c:pt idx="105">
                  <c:v>0.11</c:v>
                </c:pt>
                <c:pt idx="106">
                  <c:v>0.21</c:v>
                </c:pt>
                <c:pt idx="107">
                  <c:v>0.24</c:v>
                </c:pt>
                <c:pt idx="152">
                  <c:v>0.1</c:v>
                </c:pt>
                <c:pt idx="241">
                  <c:v>0.06</c:v>
                </c:pt>
                <c:pt idx="256">
                  <c:v>0.98</c:v>
                </c:pt>
                <c:pt idx="293">
                  <c:v>0.42</c:v>
                </c:pt>
                <c:pt idx="294">
                  <c:v>0.33</c:v>
                </c:pt>
                <c:pt idx="295">
                  <c:v>0.13</c:v>
                </c:pt>
                <c:pt idx="321">
                  <c:v>7.0000000000000007E-2</c:v>
                </c:pt>
                <c:pt idx="323">
                  <c:v>0.1</c:v>
                </c:pt>
                <c:pt idx="402">
                  <c:v>0.04</c:v>
                </c:pt>
                <c:pt idx="403">
                  <c:v>0.04</c:v>
                </c:pt>
                <c:pt idx="404">
                  <c:v>0.04</c:v>
                </c:pt>
                <c:pt idx="405">
                  <c:v>0.03</c:v>
                </c:pt>
                <c:pt idx="406">
                  <c:v>0.05</c:v>
                </c:pt>
                <c:pt idx="407">
                  <c:v>0.05</c:v>
                </c:pt>
                <c:pt idx="458">
                  <c:v>0.13</c:v>
                </c:pt>
                <c:pt idx="459">
                  <c:v>0.1</c:v>
                </c:pt>
                <c:pt idx="460">
                  <c:v>0.65</c:v>
                </c:pt>
                <c:pt idx="461">
                  <c:v>0.14000000000000001</c:v>
                </c:pt>
                <c:pt idx="462">
                  <c:v>0.4</c:v>
                </c:pt>
                <c:pt idx="487">
                  <c:v>0.2</c:v>
                </c:pt>
                <c:pt idx="488">
                  <c:v>0.15</c:v>
                </c:pt>
                <c:pt idx="489">
                  <c:v>0.18</c:v>
                </c:pt>
                <c:pt idx="490">
                  <c:v>0.19</c:v>
                </c:pt>
                <c:pt idx="491">
                  <c:v>0.05</c:v>
                </c:pt>
                <c:pt idx="503">
                  <c:v>0.19723082923316021</c:v>
                </c:pt>
                <c:pt idx="504">
                  <c:v>0.14866068747318506</c:v>
                </c:pt>
                <c:pt idx="509">
                  <c:v>0.15</c:v>
                </c:pt>
                <c:pt idx="510">
                  <c:v>0.21</c:v>
                </c:pt>
              </c:numCache>
            </c:numRef>
          </c:val>
          <c:extLst>
            <c:ext xmlns:c16="http://schemas.microsoft.com/office/drawing/2014/chart" uri="{C3380CC4-5D6E-409C-BE32-E72D297353CC}">
              <c16:uniqueId val="{0000001B-12EC-4A94-A014-0E8193327685}"/>
            </c:ext>
          </c:extLst>
        </c:ser>
        <c:ser>
          <c:idx val="28"/>
          <c:order val="28"/>
          <c:tx>
            <c:strRef>
              <c:f>Sheet1!$AD$1:$AD$2</c:f>
              <c:strCache>
                <c:ptCount val="2"/>
                <c:pt idx="0">
                  <c:v>Geographic Location</c:v>
                </c:pt>
              </c:strCache>
            </c:strRef>
          </c:tx>
          <c:spPr>
            <a:solidFill>
              <a:schemeClr val="accent5">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Sheet1!$AD$3:$AD$516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formatCode="0.00">
                  <c:v>0</c:v>
                </c:pt>
                <c:pt idx="335" formatCode="0.00">
                  <c:v>0</c:v>
                </c:pt>
                <c:pt idx="336" formatCode="0.00">
                  <c:v>0</c:v>
                </c:pt>
                <c:pt idx="337" formatCode="0.00">
                  <c:v>0</c:v>
                </c:pt>
                <c:pt idx="338" formatCode="0.00">
                  <c:v>0</c:v>
                </c:pt>
                <c:pt idx="339" formatCode="0.00">
                  <c:v>0</c:v>
                </c:pt>
                <c:pt idx="340" formatCode="0.00">
                  <c:v>0</c:v>
                </c:pt>
                <c:pt idx="341" formatCode="0.00">
                  <c:v>0</c:v>
                </c:pt>
                <c:pt idx="342" formatCode="0.00">
                  <c:v>0</c:v>
                </c:pt>
                <c:pt idx="343" formatCode="0.00">
                  <c:v>0</c:v>
                </c:pt>
                <c:pt idx="344" formatCode="0.00">
                  <c:v>0</c:v>
                </c:pt>
                <c:pt idx="345" formatCode="0.00">
                  <c:v>0</c:v>
                </c:pt>
                <c:pt idx="346" formatCode="0.00">
                  <c:v>0</c:v>
                </c:pt>
                <c:pt idx="347" formatCode="0.00">
                  <c:v>0</c:v>
                </c:pt>
                <c:pt idx="348" formatCode="0.00">
                  <c:v>0</c:v>
                </c:pt>
                <c:pt idx="349" formatCode="0.00">
                  <c:v>0</c:v>
                </c:pt>
                <c:pt idx="350" formatCode="0.00">
                  <c:v>0</c:v>
                </c:pt>
                <c:pt idx="351" formatCode="0.00">
                  <c:v>0</c:v>
                </c:pt>
                <c:pt idx="352" formatCode="0.00">
                  <c:v>0</c:v>
                </c:pt>
                <c:pt idx="353" formatCode="0.00">
                  <c:v>0</c:v>
                </c:pt>
                <c:pt idx="354" formatCode="0.00">
                  <c:v>0</c:v>
                </c:pt>
                <c:pt idx="355" formatCode="0.00">
                  <c:v>0</c:v>
                </c:pt>
                <c:pt idx="356" formatCode="0.00">
                  <c:v>0</c:v>
                </c:pt>
                <c:pt idx="357" formatCode="0.00">
                  <c:v>0</c:v>
                </c:pt>
                <c:pt idx="358" formatCode="0.00">
                  <c:v>0</c:v>
                </c:pt>
                <c:pt idx="359" formatCode="0.00">
                  <c:v>0</c:v>
                </c:pt>
                <c:pt idx="360" formatCode="0.00">
                  <c:v>0</c:v>
                </c:pt>
                <c:pt idx="361" formatCode="0.00">
                  <c:v>0</c:v>
                </c:pt>
                <c:pt idx="362" formatCode="0.00">
                  <c:v>0</c:v>
                </c:pt>
                <c:pt idx="363" formatCode="0.00">
                  <c:v>0</c:v>
                </c:pt>
                <c:pt idx="364" formatCode="0.00">
                  <c:v>0</c:v>
                </c:pt>
                <c:pt idx="365" formatCode="0.00">
                  <c:v>0</c:v>
                </c:pt>
                <c:pt idx="366" formatCode="0.00">
                  <c:v>0</c:v>
                </c:pt>
                <c:pt idx="367" formatCode="0.00">
                  <c:v>0</c:v>
                </c:pt>
                <c:pt idx="368" formatCode="0.00">
                  <c:v>0</c:v>
                </c:pt>
                <c:pt idx="369" formatCode="0.00">
                  <c:v>0</c:v>
                </c:pt>
                <c:pt idx="370" formatCode="0.00">
                  <c:v>0</c:v>
                </c:pt>
                <c:pt idx="371" formatCode="0.00">
                  <c:v>0</c:v>
                </c:pt>
                <c:pt idx="372" formatCode="0.00">
                  <c:v>0</c:v>
                </c:pt>
                <c:pt idx="373" formatCode="0.00">
                  <c:v>0</c:v>
                </c:pt>
                <c:pt idx="374" formatCode="0.00">
                  <c:v>0</c:v>
                </c:pt>
                <c:pt idx="375" formatCode="0.00">
                  <c:v>0</c:v>
                </c:pt>
                <c:pt idx="376" formatCode="0.00">
                  <c:v>0</c:v>
                </c:pt>
                <c:pt idx="377" formatCode="0.00">
                  <c:v>0</c:v>
                </c:pt>
                <c:pt idx="378" formatCode="0.00">
                  <c:v>0</c:v>
                </c:pt>
                <c:pt idx="379" formatCode="0.00">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numCache>
            </c:numRef>
          </c:val>
          <c:extLst>
            <c:ext xmlns:c16="http://schemas.microsoft.com/office/drawing/2014/chart" uri="{C3380CC4-5D6E-409C-BE32-E72D297353CC}">
              <c16:uniqueId val="{0000001C-12EC-4A94-A014-0E8193327685}"/>
            </c:ext>
          </c:extLst>
        </c:ser>
        <c:ser>
          <c:idx val="29"/>
          <c:order val="29"/>
          <c:tx>
            <c:strRef>
              <c:f>Sheet1!$AE$1:$AE$2</c:f>
              <c:strCache>
                <c:ptCount val="2"/>
                <c:pt idx="0">
                  <c:v>Latitude</c:v>
                </c:pt>
              </c:strCache>
            </c:strRef>
          </c:tx>
          <c:spPr>
            <a:solidFill>
              <a:schemeClr val="accent6">
                <a:lumMod val="60000"/>
                <a:lumOff val="4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Sheet1!$AE$3:$AE$516</c:f>
              <c:numCache>
                <c:formatCode>0.0000</c:formatCode>
                <c:ptCount val="514"/>
                <c:pt idx="0">
                  <c:v>40.038800000000002</c:v>
                </c:pt>
                <c:pt idx="1">
                  <c:v>40.038800000000002</c:v>
                </c:pt>
                <c:pt idx="2">
                  <c:v>40.038800000000002</c:v>
                </c:pt>
                <c:pt idx="3">
                  <c:v>36.988599999999998</c:v>
                </c:pt>
                <c:pt idx="4">
                  <c:v>36.988599999999998</c:v>
                </c:pt>
                <c:pt idx="5">
                  <c:v>36.988599999999998</c:v>
                </c:pt>
                <c:pt idx="6">
                  <c:v>-23.356100000000001</c:v>
                </c:pt>
                <c:pt idx="7">
                  <c:v>-23.356100000000001</c:v>
                </c:pt>
                <c:pt idx="8">
                  <c:v>-23.356100000000001</c:v>
                </c:pt>
                <c:pt idx="9">
                  <c:v>-23.356100000000001</c:v>
                </c:pt>
                <c:pt idx="10">
                  <c:v>-23.356100000000001</c:v>
                </c:pt>
                <c:pt idx="11">
                  <c:v>-23.356100000000001</c:v>
                </c:pt>
                <c:pt idx="12">
                  <c:v>-23.356100000000001</c:v>
                </c:pt>
                <c:pt idx="13">
                  <c:v>-23.356100000000001</c:v>
                </c:pt>
                <c:pt idx="14">
                  <c:v>-23.356100000000001</c:v>
                </c:pt>
                <c:pt idx="15">
                  <c:v>-23.356100000000001</c:v>
                </c:pt>
                <c:pt idx="16">
                  <c:v>-23.356100000000001</c:v>
                </c:pt>
                <c:pt idx="17">
                  <c:v>-23.356100000000001</c:v>
                </c:pt>
                <c:pt idx="18">
                  <c:v>-23.356100000000001</c:v>
                </c:pt>
                <c:pt idx="19">
                  <c:v>-23.356100000000001</c:v>
                </c:pt>
                <c:pt idx="20">
                  <c:v>-23.356100000000001</c:v>
                </c:pt>
                <c:pt idx="21">
                  <c:v>47.81666666666667</c:v>
                </c:pt>
                <c:pt idx="22">
                  <c:v>47.81666666666667</c:v>
                </c:pt>
                <c:pt idx="23">
                  <c:v>47.81666666666667</c:v>
                </c:pt>
                <c:pt idx="24">
                  <c:v>47.81666666666667</c:v>
                </c:pt>
                <c:pt idx="25">
                  <c:v>35.71</c:v>
                </c:pt>
                <c:pt idx="26">
                  <c:v>35.71</c:v>
                </c:pt>
                <c:pt idx="27">
                  <c:v>35.76</c:v>
                </c:pt>
                <c:pt idx="28">
                  <c:v>35.76</c:v>
                </c:pt>
                <c:pt idx="29">
                  <c:v>46.3</c:v>
                </c:pt>
                <c:pt idx="30">
                  <c:v>46.3</c:v>
                </c:pt>
                <c:pt idx="31">
                  <c:v>46.3</c:v>
                </c:pt>
                <c:pt idx="32">
                  <c:v>46.305700000000002</c:v>
                </c:pt>
                <c:pt idx="33">
                  <c:v>46.305700000000002</c:v>
                </c:pt>
                <c:pt idx="34">
                  <c:v>46.305700000000002</c:v>
                </c:pt>
                <c:pt idx="35">
                  <c:v>46.305700000000002</c:v>
                </c:pt>
                <c:pt idx="36">
                  <c:v>46.305700000000002</c:v>
                </c:pt>
                <c:pt idx="37">
                  <c:v>46.305900000000001</c:v>
                </c:pt>
                <c:pt idx="38">
                  <c:v>46.305900000000001</c:v>
                </c:pt>
                <c:pt idx="39">
                  <c:v>-17.505400000000002</c:v>
                </c:pt>
                <c:pt idx="40">
                  <c:v>-17.505400000000002</c:v>
                </c:pt>
                <c:pt idx="41">
                  <c:v>-17.505400000000002</c:v>
                </c:pt>
                <c:pt idx="42">
                  <c:v>-17.505400000000002</c:v>
                </c:pt>
                <c:pt idx="43">
                  <c:v>-17.505400000000002</c:v>
                </c:pt>
                <c:pt idx="44">
                  <c:v>-3.85</c:v>
                </c:pt>
                <c:pt idx="45">
                  <c:v>-3.85</c:v>
                </c:pt>
                <c:pt idx="46">
                  <c:v>-3.85</c:v>
                </c:pt>
                <c:pt idx="47">
                  <c:v>-3.85</c:v>
                </c:pt>
                <c:pt idx="48">
                  <c:v>-3.85</c:v>
                </c:pt>
                <c:pt idx="49">
                  <c:v>-3.85</c:v>
                </c:pt>
                <c:pt idx="50">
                  <c:v>-3.85</c:v>
                </c:pt>
                <c:pt idx="51">
                  <c:v>-3.85</c:v>
                </c:pt>
                <c:pt idx="52">
                  <c:v>-3.85</c:v>
                </c:pt>
                <c:pt idx="53">
                  <c:v>-3.85</c:v>
                </c:pt>
                <c:pt idx="54">
                  <c:v>-3.85</c:v>
                </c:pt>
                <c:pt idx="55">
                  <c:v>21.920200000000001</c:v>
                </c:pt>
                <c:pt idx="56">
                  <c:v>21.920200000000001</c:v>
                </c:pt>
                <c:pt idx="57">
                  <c:v>21.910299999999999</c:v>
                </c:pt>
                <c:pt idx="58">
                  <c:v>21.910299999999999</c:v>
                </c:pt>
                <c:pt idx="59">
                  <c:v>21.919799999999999</c:v>
                </c:pt>
                <c:pt idx="60">
                  <c:v>21.919799999999999</c:v>
                </c:pt>
                <c:pt idx="61">
                  <c:v>40.565100000000001</c:v>
                </c:pt>
                <c:pt idx="62">
                  <c:v>40.565100000000001</c:v>
                </c:pt>
                <c:pt idx="63">
                  <c:v>40.513300000000001</c:v>
                </c:pt>
                <c:pt idx="64">
                  <c:v>40.513300000000001</c:v>
                </c:pt>
                <c:pt idx="65">
                  <c:v>40.447299999999998</c:v>
                </c:pt>
                <c:pt idx="66">
                  <c:v>40.447299999999998</c:v>
                </c:pt>
                <c:pt idx="67">
                  <c:v>43.669400000000003</c:v>
                </c:pt>
                <c:pt idx="68">
                  <c:v>43.669400000000003</c:v>
                </c:pt>
                <c:pt idx="69">
                  <c:v>43.669400000000003</c:v>
                </c:pt>
                <c:pt idx="70">
                  <c:v>40.287599999999998</c:v>
                </c:pt>
                <c:pt idx="71">
                  <c:v>-21.1496</c:v>
                </c:pt>
                <c:pt idx="72">
                  <c:v>-21.1496</c:v>
                </c:pt>
                <c:pt idx="73">
                  <c:v>-21.1496</c:v>
                </c:pt>
                <c:pt idx="74">
                  <c:v>-21.1496</c:v>
                </c:pt>
                <c:pt idx="75">
                  <c:v>-26.530899999999999</c:v>
                </c:pt>
                <c:pt idx="76">
                  <c:v>-26.921600000000002</c:v>
                </c:pt>
                <c:pt idx="77">
                  <c:v>-27.982900000000001</c:v>
                </c:pt>
                <c:pt idx="78">
                  <c:v>-27.982900000000001</c:v>
                </c:pt>
                <c:pt idx="79">
                  <c:v>40.201700000000002</c:v>
                </c:pt>
                <c:pt idx="80">
                  <c:v>40.200000000000003</c:v>
                </c:pt>
                <c:pt idx="81">
                  <c:v>40.200000000000003</c:v>
                </c:pt>
                <c:pt idx="82">
                  <c:v>40.213099999999997</c:v>
                </c:pt>
                <c:pt idx="83">
                  <c:v>40.213099999999997</c:v>
                </c:pt>
                <c:pt idx="84">
                  <c:v>40.213099999999997</c:v>
                </c:pt>
                <c:pt idx="85">
                  <c:v>40.213099999999997</c:v>
                </c:pt>
                <c:pt idx="86">
                  <c:v>44.558300000000003</c:v>
                </c:pt>
                <c:pt idx="87">
                  <c:v>44.538400000000003</c:v>
                </c:pt>
                <c:pt idx="88">
                  <c:v>38.540599999999998</c:v>
                </c:pt>
                <c:pt idx="89">
                  <c:v>38.540599999999998</c:v>
                </c:pt>
                <c:pt idx="90">
                  <c:v>38.842500000000001</c:v>
                </c:pt>
                <c:pt idx="91">
                  <c:v>-31.55</c:v>
                </c:pt>
                <c:pt idx="92">
                  <c:v>-34.792700000000004</c:v>
                </c:pt>
                <c:pt idx="93">
                  <c:v>-34.792700000000004</c:v>
                </c:pt>
                <c:pt idx="94">
                  <c:v>-34.792700000000004</c:v>
                </c:pt>
                <c:pt idx="95">
                  <c:v>23.5382</c:v>
                </c:pt>
                <c:pt idx="96">
                  <c:v>23.5382</c:v>
                </c:pt>
                <c:pt idx="97">
                  <c:v>39.923099999999998</c:v>
                </c:pt>
                <c:pt idx="98">
                  <c:v>39.923099999999998</c:v>
                </c:pt>
                <c:pt idx="99">
                  <c:v>39.923099999999998</c:v>
                </c:pt>
                <c:pt idx="100">
                  <c:v>-32.965200000000003</c:v>
                </c:pt>
                <c:pt idx="101">
                  <c:v>-32.825899999999997</c:v>
                </c:pt>
                <c:pt idx="102">
                  <c:v>36.413888999999998</c:v>
                </c:pt>
                <c:pt idx="103">
                  <c:v>29.677399999999999</c:v>
                </c:pt>
                <c:pt idx="104">
                  <c:v>29.227</c:v>
                </c:pt>
                <c:pt idx="105">
                  <c:v>29.227</c:v>
                </c:pt>
                <c:pt idx="106">
                  <c:v>38.783099999999997</c:v>
                </c:pt>
                <c:pt idx="107">
                  <c:v>38.783099999999997</c:v>
                </c:pt>
                <c:pt idx="108">
                  <c:v>41.862499999999997</c:v>
                </c:pt>
                <c:pt idx="109">
                  <c:v>41.862499999999997</c:v>
                </c:pt>
                <c:pt idx="110">
                  <c:v>41.862499999999997</c:v>
                </c:pt>
                <c:pt idx="111">
                  <c:v>41.862499999999997</c:v>
                </c:pt>
                <c:pt idx="112">
                  <c:v>37.026200000000003</c:v>
                </c:pt>
                <c:pt idx="113">
                  <c:v>37.026200000000003</c:v>
                </c:pt>
                <c:pt idx="114">
                  <c:v>37.026200000000003</c:v>
                </c:pt>
                <c:pt idx="115">
                  <c:v>37.026200000000003</c:v>
                </c:pt>
                <c:pt idx="116">
                  <c:v>37.026200000000003</c:v>
                </c:pt>
                <c:pt idx="117">
                  <c:v>27.1875</c:v>
                </c:pt>
                <c:pt idx="118">
                  <c:v>27.1875</c:v>
                </c:pt>
                <c:pt idx="119">
                  <c:v>27.1875</c:v>
                </c:pt>
                <c:pt idx="120">
                  <c:v>27.1875</c:v>
                </c:pt>
                <c:pt idx="121">
                  <c:v>27.1875</c:v>
                </c:pt>
                <c:pt idx="122">
                  <c:v>27.154599999999999</c:v>
                </c:pt>
                <c:pt idx="123">
                  <c:v>27.152221999999998</c:v>
                </c:pt>
                <c:pt idx="124">
                  <c:v>27.152221999999998</c:v>
                </c:pt>
                <c:pt idx="125">
                  <c:v>27.152221999999998</c:v>
                </c:pt>
                <c:pt idx="126">
                  <c:v>27.152221999999998</c:v>
                </c:pt>
                <c:pt idx="127">
                  <c:v>27.187999999999999</c:v>
                </c:pt>
                <c:pt idx="128">
                  <c:v>27.187999999999999</c:v>
                </c:pt>
                <c:pt idx="129">
                  <c:v>27.187999999999999</c:v>
                </c:pt>
                <c:pt idx="130">
                  <c:v>27.187999999999999</c:v>
                </c:pt>
                <c:pt idx="131">
                  <c:v>27.187999999999999</c:v>
                </c:pt>
                <c:pt idx="132">
                  <c:v>18.3172</c:v>
                </c:pt>
                <c:pt idx="133">
                  <c:v>18.322700000000001</c:v>
                </c:pt>
                <c:pt idx="134">
                  <c:v>18.3231</c:v>
                </c:pt>
                <c:pt idx="135">
                  <c:v>18.067699999999999</c:v>
                </c:pt>
                <c:pt idx="136">
                  <c:v>18.0671</c:v>
                </c:pt>
                <c:pt idx="137">
                  <c:v>25.213999999999999</c:v>
                </c:pt>
                <c:pt idx="138">
                  <c:v>25.213999999999999</c:v>
                </c:pt>
                <c:pt idx="139">
                  <c:v>25.213999999999999</c:v>
                </c:pt>
                <c:pt idx="140">
                  <c:v>25.390999999999998</c:v>
                </c:pt>
                <c:pt idx="141">
                  <c:v>25.390999999999998</c:v>
                </c:pt>
                <c:pt idx="142">
                  <c:v>25.390999999999998</c:v>
                </c:pt>
                <c:pt idx="143">
                  <c:v>25.390999999999998</c:v>
                </c:pt>
                <c:pt idx="144">
                  <c:v>25.390999999999998</c:v>
                </c:pt>
                <c:pt idx="145">
                  <c:v>25.387899999999998</c:v>
                </c:pt>
                <c:pt idx="146">
                  <c:v>25.387899999999998</c:v>
                </c:pt>
                <c:pt idx="147">
                  <c:v>25.387899999999998</c:v>
                </c:pt>
                <c:pt idx="148">
                  <c:v>-36.434199999999997</c:v>
                </c:pt>
                <c:pt idx="149">
                  <c:v>-36.433399999999999</c:v>
                </c:pt>
                <c:pt idx="150">
                  <c:v>-36.4328</c:v>
                </c:pt>
                <c:pt idx="151">
                  <c:v>37.235199999999999</c:v>
                </c:pt>
                <c:pt idx="152">
                  <c:v>-23.1846</c:v>
                </c:pt>
                <c:pt idx="153">
                  <c:v>37.411833333333334</c:v>
                </c:pt>
                <c:pt idx="154">
                  <c:v>36.999833333333335</c:v>
                </c:pt>
                <c:pt idx="155">
                  <c:v>37.291499999999999</c:v>
                </c:pt>
                <c:pt idx="156">
                  <c:v>36.784166666666664</c:v>
                </c:pt>
                <c:pt idx="157">
                  <c:v>36.799999999999997</c:v>
                </c:pt>
                <c:pt idx="158">
                  <c:v>36.999833333333335</c:v>
                </c:pt>
                <c:pt idx="159">
                  <c:v>37.291499999999999</c:v>
                </c:pt>
                <c:pt idx="160">
                  <c:v>36.784166666666664</c:v>
                </c:pt>
                <c:pt idx="161">
                  <c:v>36.799999999999997</c:v>
                </c:pt>
                <c:pt idx="162">
                  <c:v>36.817999999999998</c:v>
                </c:pt>
                <c:pt idx="163">
                  <c:v>36.947333333333333</c:v>
                </c:pt>
                <c:pt idx="164">
                  <c:v>36.708166666666699</c:v>
                </c:pt>
                <c:pt idx="165">
                  <c:v>37.282166666666669</c:v>
                </c:pt>
                <c:pt idx="166">
                  <c:v>37.291499999999999</c:v>
                </c:pt>
                <c:pt idx="167">
                  <c:v>36.784166666666664</c:v>
                </c:pt>
                <c:pt idx="168">
                  <c:v>36.799999999999997</c:v>
                </c:pt>
                <c:pt idx="169">
                  <c:v>36.817999999999998</c:v>
                </c:pt>
                <c:pt idx="170">
                  <c:v>36.708166666666699</c:v>
                </c:pt>
                <c:pt idx="171">
                  <c:v>35.821800000000003</c:v>
                </c:pt>
                <c:pt idx="172">
                  <c:v>35.821800000000003</c:v>
                </c:pt>
                <c:pt idx="173">
                  <c:v>25.049299999999999</c:v>
                </c:pt>
                <c:pt idx="174">
                  <c:v>34.18</c:v>
                </c:pt>
                <c:pt idx="175">
                  <c:v>34.18</c:v>
                </c:pt>
                <c:pt idx="176">
                  <c:v>34.18</c:v>
                </c:pt>
                <c:pt idx="177">
                  <c:v>34.18</c:v>
                </c:pt>
                <c:pt idx="178">
                  <c:v>34.18</c:v>
                </c:pt>
                <c:pt idx="179">
                  <c:v>34.76</c:v>
                </c:pt>
                <c:pt idx="180">
                  <c:v>34.76</c:v>
                </c:pt>
                <c:pt idx="181">
                  <c:v>34.76</c:v>
                </c:pt>
                <c:pt idx="182">
                  <c:v>34.76</c:v>
                </c:pt>
                <c:pt idx="183">
                  <c:v>35.020000000000003</c:v>
                </c:pt>
                <c:pt idx="184">
                  <c:v>35.020000000000003</c:v>
                </c:pt>
                <c:pt idx="185">
                  <c:v>35.35</c:v>
                </c:pt>
                <c:pt idx="186">
                  <c:v>35.35</c:v>
                </c:pt>
                <c:pt idx="187">
                  <c:v>35.35</c:v>
                </c:pt>
                <c:pt idx="188">
                  <c:v>35.35</c:v>
                </c:pt>
                <c:pt idx="189">
                  <c:v>35.369999999999997</c:v>
                </c:pt>
                <c:pt idx="190">
                  <c:v>35.369999999999997</c:v>
                </c:pt>
                <c:pt idx="191">
                  <c:v>35.369999999999997</c:v>
                </c:pt>
                <c:pt idx="192">
                  <c:v>35.369999999999997</c:v>
                </c:pt>
                <c:pt idx="193">
                  <c:v>41.061110999999997</c:v>
                </c:pt>
                <c:pt idx="194">
                  <c:v>41.061110999999997</c:v>
                </c:pt>
                <c:pt idx="195">
                  <c:v>41.061110999999997</c:v>
                </c:pt>
                <c:pt idx="196">
                  <c:v>41.061110999999997</c:v>
                </c:pt>
                <c:pt idx="197">
                  <c:v>41.061110999999997</c:v>
                </c:pt>
                <c:pt idx="198">
                  <c:v>36.302778000000004</c:v>
                </c:pt>
                <c:pt idx="199">
                  <c:v>36.302778000000004</c:v>
                </c:pt>
                <c:pt idx="200">
                  <c:v>-22.671099999999999</c:v>
                </c:pt>
                <c:pt idx="201">
                  <c:v>37.533299999999997</c:v>
                </c:pt>
                <c:pt idx="202">
                  <c:v>37.533299999999997</c:v>
                </c:pt>
                <c:pt idx="203">
                  <c:v>37.25</c:v>
                </c:pt>
                <c:pt idx="204">
                  <c:v>68.629800000000003</c:v>
                </c:pt>
                <c:pt idx="205">
                  <c:v>68.629800000000003</c:v>
                </c:pt>
                <c:pt idx="206">
                  <c:v>68.629800000000003</c:v>
                </c:pt>
                <c:pt idx="207">
                  <c:v>68.629800000000003</c:v>
                </c:pt>
                <c:pt idx="208">
                  <c:v>36.233600000000003</c:v>
                </c:pt>
                <c:pt idx="209">
                  <c:v>36.250100000000003</c:v>
                </c:pt>
                <c:pt idx="210">
                  <c:v>36.2834</c:v>
                </c:pt>
                <c:pt idx="211">
                  <c:v>26.745699999999999</c:v>
                </c:pt>
                <c:pt idx="212">
                  <c:v>26.745699999999999</c:v>
                </c:pt>
                <c:pt idx="213">
                  <c:v>26.745699999999999</c:v>
                </c:pt>
                <c:pt idx="214">
                  <c:v>26.745699999999999</c:v>
                </c:pt>
                <c:pt idx="215">
                  <c:v>26.745699999999999</c:v>
                </c:pt>
                <c:pt idx="216">
                  <c:v>26.745699999999999</c:v>
                </c:pt>
                <c:pt idx="217">
                  <c:v>26.745699999999999</c:v>
                </c:pt>
                <c:pt idx="218">
                  <c:v>26.745699999999999</c:v>
                </c:pt>
                <c:pt idx="219">
                  <c:v>26.745699999999999</c:v>
                </c:pt>
                <c:pt idx="220">
                  <c:v>26.745699999999999</c:v>
                </c:pt>
                <c:pt idx="221">
                  <c:v>26.745699999999999</c:v>
                </c:pt>
                <c:pt idx="222">
                  <c:v>26.745699999999999</c:v>
                </c:pt>
                <c:pt idx="223">
                  <c:v>26.745699999999999</c:v>
                </c:pt>
                <c:pt idx="224">
                  <c:v>-32.395484000000003</c:v>
                </c:pt>
                <c:pt idx="225">
                  <c:v>-32.395484000000003</c:v>
                </c:pt>
                <c:pt idx="226">
                  <c:v>-32.395484000000003</c:v>
                </c:pt>
                <c:pt idx="227">
                  <c:v>-32.395484000000003</c:v>
                </c:pt>
                <c:pt idx="228">
                  <c:v>-32.395484000000003</c:v>
                </c:pt>
                <c:pt idx="229">
                  <c:v>34.9925</c:v>
                </c:pt>
                <c:pt idx="230">
                  <c:v>34.996000000000002</c:v>
                </c:pt>
                <c:pt idx="231">
                  <c:v>38.527700000000003</c:v>
                </c:pt>
                <c:pt idx="232">
                  <c:v>-30.859400000000001</c:v>
                </c:pt>
                <c:pt idx="233">
                  <c:v>39.072400000000002</c:v>
                </c:pt>
                <c:pt idx="234">
                  <c:v>39.0655</c:v>
                </c:pt>
                <c:pt idx="235">
                  <c:v>39.063099999999999</c:v>
                </c:pt>
                <c:pt idx="236">
                  <c:v>39.069899999999997</c:v>
                </c:pt>
                <c:pt idx="237">
                  <c:v>39.067700000000002</c:v>
                </c:pt>
                <c:pt idx="238">
                  <c:v>29.7102</c:v>
                </c:pt>
                <c:pt idx="239">
                  <c:v>29.7102</c:v>
                </c:pt>
                <c:pt idx="240">
                  <c:v>44.291400000000003</c:v>
                </c:pt>
                <c:pt idx="241">
                  <c:v>42.076099999999997</c:v>
                </c:pt>
                <c:pt idx="242">
                  <c:v>21.955400000000001</c:v>
                </c:pt>
                <c:pt idx="243">
                  <c:v>21.955400000000001</c:v>
                </c:pt>
                <c:pt idx="244">
                  <c:v>21.898399999999999</c:v>
                </c:pt>
                <c:pt idx="245">
                  <c:v>21.898399999999999</c:v>
                </c:pt>
                <c:pt idx="246">
                  <c:v>21.898399999999999</c:v>
                </c:pt>
                <c:pt idx="247">
                  <c:v>40.065600000000003</c:v>
                </c:pt>
                <c:pt idx="248">
                  <c:v>40.065600000000003</c:v>
                </c:pt>
                <c:pt idx="249">
                  <c:v>40.065600000000003</c:v>
                </c:pt>
                <c:pt idx="250">
                  <c:v>40.065600000000003</c:v>
                </c:pt>
                <c:pt idx="251">
                  <c:v>40.0505</c:v>
                </c:pt>
                <c:pt idx="252">
                  <c:v>40.0505</c:v>
                </c:pt>
                <c:pt idx="253">
                  <c:v>40.0505</c:v>
                </c:pt>
                <c:pt idx="254">
                  <c:v>40.0505</c:v>
                </c:pt>
                <c:pt idx="255">
                  <c:v>29.857199999999999</c:v>
                </c:pt>
                <c:pt idx="256">
                  <c:v>29.222000000000001</c:v>
                </c:pt>
                <c:pt idx="257">
                  <c:v>45.633333333333333</c:v>
                </c:pt>
                <c:pt idx="258">
                  <c:v>45.633333</c:v>
                </c:pt>
                <c:pt idx="259">
                  <c:v>45.633333</c:v>
                </c:pt>
                <c:pt idx="260">
                  <c:v>24.757000000000001</c:v>
                </c:pt>
                <c:pt idx="261">
                  <c:v>24.757000000000001</c:v>
                </c:pt>
                <c:pt idx="262">
                  <c:v>24.757000000000001</c:v>
                </c:pt>
                <c:pt idx="263">
                  <c:v>24.757000000000001</c:v>
                </c:pt>
                <c:pt idx="264">
                  <c:v>24.757000000000001</c:v>
                </c:pt>
                <c:pt idx="265">
                  <c:v>24.757000000000001</c:v>
                </c:pt>
                <c:pt idx="266">
                  <c:v>24.757000000000001</c:v>
                </c:pt>
                <c:pt idx="267">
                  <c:v>24.757000000000001</c:v>
                </c:pt>
                <c:pt idx="268">
                  <c:v>24.757999999999999</c:v>
                </c:pt>
                <c:pt idx="269">
                  <c:v>24.757999999999999</c:v>
                </c:pt>
                <c:pt idx="270">
                  <c:v>24.757999999999999</c:v>
                </c:pt>
                <c:pt idx="271">
                  <c:v>39.083333000000003</c:v>
                </c:pt>
                <c:pt idx="272">
                  <c:v>39.083333000000003</c:v>
                </c:pt>
                <c:pt idx="273">
                  <c:v>39.083333000000003</c:v>
                </c:pt>
                <c:pt idx="274">
                  <c:v>39.083333000000003</c:v>
                </c:pt>
                <c:pt idx="275">
                  <c:v>39.083333000000003</c:v>
                </c:pt>
                <c:pt idx="276">
                  <c:v>39.083333000000003</c:v>
                </c:pt>
                <c:pt idx="277">
                  <c:v>39.083333000000003</c:v>
                </c:pt>
                <c:pt idx="278">
                  <c:v>45.402999999999999</c:v>
                </c:pt>
                <c:pt idx="279">
                  <c:v>45.402999999999999</c:v>
                </c:pt>
                <c:pt idx="280">
                  <c:v>45.402999999999999</c:v>
                </c:pt>
                <c:pt idx="281">
                  <c:v>45.402999999999999</c:v>
                </c:pt>
                <c:pt idx="282">
                  <c:v>45.402999999999999</c:v>
                </c:pt>
                <c:pt idx="283">
                  <c:v>41.63</c:v>
                </c:pt>
                <c:pt idx="284">
                  <c:v>41.63</c:v>
                </c:pt>
                <c:pt idx="285">
                  <c:v>41.63</c:v>
                </c:pt>
                <c:pt idx="286">
                  <c:v>41.63</c:v>
                </c:pt>
                <c:pt idx="287">
                  <c:v>41.630200000000002</c:v>
                </c:pt>
                <c:pt idx="288">
                  <c:v>41.630200000000002</c:v>
                </c:pt>
                <c:pt idx="289">
                  <c:v>41.631399999999999</c:v>
                </c:pt>
                <c:pt idx="290">
                  <c:v>41.631399999999999</c:v>
                </c:pt>
                <c:pt idx="291">
                  <c:v>41.632100000000001</c:v>
                </c:pt>
                <c:pt idx="292">
                  <c:v>41.632100000000001</c:v>
                </c:pt>
                <c:pt idx="293">
                  <c:v>40.796300000000002</c:v>
                </c:pt>
                <c:pt idx="294">
                  <c:v>40.796300000000002</c:v>
                </c:pt>
                <c:pt idx="295">
                  <c:v>40.782699999999998</c:v>
                </c:pt>
                <c:pt idx="296">
                  <c:v>31.456900000000001</c:v>
                </c:pt>
                <c:pt idx="297">
                  <c:v>37.4833</c:v>
                </c:pt>
                <c:pt idx="298">
                  <c:v>37.200000000000003</c:v>
                </c:pt>
                <c:pt idx="299">
                  <c:v>36.9833</c:v>
                </c:pt>
                <c:pt idx="300">
                  <c:v>20.833333333333332</c:v>
                </c:pt>
                <c:pt idx="301">
                  <c:v>20.833333333333332</c:v>
                </c:pt>
                <c:pt idx="302">
                  <c:v>20.833333333333332</c:v>
                </c:pt>
                <c:pt idx="303">
                  <c:v>20.833333333333332</c:v>
                </c:pt>
                <c:pt idx="304">
                  <c:v>20.879166666666666</c:v>
                </c:pt>
                <c:pt idx="305">
                  <c:v>20.815555555555555</c:v>
                </c:pt>
                <c:pt idx="306">
                  <c:v>26.520499999999998</c:v>
                </c:pt>
                <c:pt idx="307">
                  <c:v>26.520499999999998</c:v>
                </c:pt>
                <c:pt idx="308">
                  <c:v>26.520499999999998</c:v>
                </c:pt>
                <c:pt idx="309">
                  <c:v>26.520499999999998</c:v>
                </c:pt>
                <c:pt idx="310">
                  <c:v>26.514199999999999</c:v>
                </c:pt>
                <c:pt idx="311">
                  <c:v>26.514199999999999</c:v>
                </c:pt>
                <c:pt idx="312">
                  <c:v>26.514199999999999</c:v>
                </c:pt>
                <c:pt idx="313">
                  <c:v>26.514199999999999</c:v>
                </c:pt>
                <c:pt idx="314">
                  <c:v>-15.9008</c:v>
                </c:pt>
                <c:pt idx="315">
                  <c:v>-15.9031</c:v>
                </c:pt>
                <c:pt idx="316">
                  <c:v>-15.9057</c:v>
                </c:pt>
                <c:pt idx="317">
                  <c:v>-15.9084</c:v>
                </c:pt>
                <c:pt idx="318">
                  <c:v>-15.9107</c:v>
                </c:pt>
                <c:pt idx="319">
                  <c:v>25.1751</c:v>
                </c:pt>
                <c:pt idx="320">
                  <c:v>25.1751</c:v>
                </c:pt>
                <c:pt idx="321">
                  <c:v>-23.564399999999999</c:v>
                </c:pt>
                <c:pt idx="322">
                  <c:v>-23.564399999999999</c:v>
                </c:pt>
                <c:pt idx="323">
                  <c:v>-23.564399999999999</c:v>
                </c:pt>
                <c:pt idx="324">
                  <c:v>41.948999999999998</c:v>
                </c:pt>
                <c:pt idx="325">
                  <c:v>41.951599999999999</c:v>
                </c:pt>
                <c:pt idx="326">
                  <c:v>41.9557</c:v>
                </c:pt>
                <c:pt idx="327">
                  <c:v>42.039400000000001</c:v>
                </c:pt>
                <c:pt idx="328">
                  <c:v>31.628499999999999</c:v>
                </c:pt>
                <c:pt idx="329">
                  <c:v>31.628499999999999</c:v>
                </c:pt>
                <c:pt idx="330">
                  <c:v>31.628499999999999</c:v>
                </c:pt>
                <c:pt idx="331">
                  <c:v>31.623999999999999</c:v>
                </c:pt>
                <c:pt idx="332">
                  <c:v>31.623999999999999</c:v>
                </c:pt>
                <c:pt idx="333">
                  <c:v>31.623999999999999</c:v>
                </c:pt>
                <c:pt idx="334">
                  <c:v>-17.1755</c:v>
                </c:pt>
                <c:pt idx="335">
                  <c:v>-17.1755</c:v>
                </c:pt>
                <c:pt idx="336">
                  <c:v>-17.1755</c:v>
                </c:pt>
                <c:pt idx="337">
                  <c:v>-17.1755</c:v>
                </c:pt>
                <c:pt idx="338">
                  <c:v>-17.1755</c:v>
                </c:pt>
                <c:pt idx="339">
                  <c:v>-17.1755</c:v>
                </c:pt>
                <c:pt idx="340">
                  <c:v>-17.1755</c:v>
                </c:pt>
                <c:pt idx="341">
                  <c:v>-17.1755</c:v>
                </c:pt>
                <c:pt idx="342">
                  <c:v>-17.1755</c:v>
                </c:pt>
                <c:pt idx="343">
                  <c:v>-17.1755</c:v>
                </c:pt>
                <c:pt idx="344">
                  <c:v>-17.1755</c:v>
                </c:pt>
                <c:pt idx="345">
                  <c:v>-17.1755</c:v>
                </c:pt>
                <c:pt idx="346">
                  <c:v>-17.1755</c:v>
                </c:pt>
                <c:pt idx="347">
                  <c:v>-17.1755</c:v>
                </c:pt>
                <c:pt idx="348">
                  <c:v>-17.1755</c:v>
                </c:pt>
                <c:pt idx="349">
                  <c:v>-17.1755</c:v>
                </c:pt>
                <c:pt idx="350">
                  <c:v>-17.1755</c:v>
                </c:pt>
                <c:pt idx="351">
                  <c:v>-17.1755</c:v>
                </c:pt>
                <c:pt idx="352">
                  <c:v>-17.1755</c:v>
                </c:pt>
                <c:pt idx="353">
                  <c:v>-17.1755</c:v>
                </c:pt>
                <c:pt idx="354">
                  <c:v>-17.1755</c:v>
                </c:pt>
                <c:pt idx="355">
                  <c:v>-17.1755</c:v>
                </c:pt>
                <c:pt idx="356">
                  <c:v>-17.1755</c:v>
                </c:pt>
                <c:pt idx="357">
                  <c:v>-17.1755</c:v>
                </c:pt>
                <c:pt idx="358">
                  <c:v>-17.1755</c:v>
                </c:pt>
                <c:pt idx="359">
                  <c:v>-17.1755</c:v>
                </c:pt>
                <c:pt idx="360">
                  <c:v>-17.1755</c:v>
                </c:pt>
                <c:pt idx="361">
                  <c:v>-17.1755</c:v>
                </c:pt>
                <c:pt idx="362">
                  <c:v>-17.1755</c:v>
                </c:pt>
                <c:pt idx="363">
                  <c:v>-17.1755</c:v>
                </c:pt>
                <c:pt idx="364">
                  <c:v>-17.1755</c:v>
                </c:pt>
                <c:pt idx="365">
                  <c:v>-17.1755</c:v>
                </c:pt>
                <c:pt idx="366">
                  <c:v>-17.1755</c:v>
                </c:pt>
                <c:pt idx="367">
                  <c:v>-17.1755</c:v>
                </c:pt>
                <c:pt idx="368">
                  <c:v>-17.1755</c:v>
                </c:pt>
                <c:pt idx="369">
                  <c:v>-17.1755</c:v>
                </c:pt>
                <c:pt idx="370">
                  <c:v>-17.1755</c:v>
                </c:pt>
                <c:pt idx="371">
                  <c:v>-17.1755</c:v>
                </c:pt>
                <c:pt idx="372">
                  <c:v>-17.1755</c:v>
                </c:pt>
                <c:pt idx="373">
                  <c:v>-17.1755</c:v>
                </c:pt>
                <c:pt idx="374">
                  <c:v>-17.1755</c:v>
                </c:pt>
                <c:pt idx="375">
                  <c:v>-17.1755</c:v>
                </c:pt>
                <c:pt idx="376">
                  <c:v>-17.1755</c:v>
                </c:pt>
                <c:pt idx="377">
                  <c:v>-17.1755</c:v>
                </c:pt>
                <c:pt idx="378">
                  <c:v>-17.1755</c:v>
                </c:pt>
                <c:pt idx="379">
                  <c:v>-17.1755</c:v>
                </c:pt>
                <c:pt idx="380">
                  <c:v>42.969499999999996</c:v>
                </c:pt>
                <c:pt idx="381">
                  <c:v>42.716700000000003</c:v>
                </c:pt>
                <c:pt idx="382">
                  <c:v>35.016666999999998</c:v>
                </c:pt>
                <c:pt idx="383">
                  <c:v>-34.770000000000003</c:v>
                </c:pt>
                <c:pt idx="384">
                  <c:v>-34.789000000000001</c:v>
                </c:pt>
                <c:pt idx="385">
                  <c:v>-34.789000000000001</c:v>
                </c:pt>
                <c:pt idx="386">
                  <c:v>38.874600000000001</c:v>
                </c:pt>
                <c:pt idx="387">
                  <c:v>38.874600000000001</c:v>
                </c:pt>
                <c:pt idx="388">
                  <c:v>38.874600000000001</c:v>
                </c:pt>
                <c:pt idx="389">
                  <c:v>38.874600000000001</c:v>
                </c:pt>
                <c:pt idx="390">
                  <c:v>-33.976700000000001</c:v>
                </c:pt>
                <c:pt idx="391">
                  <c:v>-33.972499999999997</c:v>
                </c:pt>
                <c:pt idx="392">
                  <c:v>-33.969000000000001</c:v>
                </c:pt>
                <c:pt idx="393">
                  <c:v>-33.980200000000004</c:v>
                </c:pt>
                <c:pt idx="394">
                  <c:v>12.078099999999999</c:v>
                </c:pt>
                <c:pt idx="395">
                  <c:v>42.351199999999999</c:v>
                </c:pt>
                <c:pt idx="396">
                  <c:v>42.351799999999997</c:v>
                </c:pt>
                <c:pt idx="397">
                  <c:v>42.3521</c:v>
                </c:pt>
                <c:pt idx="398">
                  <c:v>42.351500000000001</c:v>
                </c:pt>
                <c:pt idx="399">
                  <c:v>42.351500000000001</c:v>
                </c:pt>
                <c:pt idx="400">
                  <c:v>42.351500000000001</c:v>
                </c:pt>
                <c:pt idx="401">
                  <c:v>39.824722000000001</c:v>
                </c:pt>
                <c:pt idx="402">
                  <c:v>36.712499999999999</c:v>
                </c:pt>
                <c:pt idx="403">
                  <c:v>36.712499999999999</c:v>
                </c:pt>
                <c:pt idx="404">
                  <c:v>36.712499999999999</c:v>
                </c:pt>
                <c:pt idx="405">
                  <c:v>36.712499999999999</c:v>
                </c:pt>
                <c:pt idx="406">
                  <c:v>36.712499999999999</c:v>
                </c:pt>
                <c:pt idx="407">
                  <c:v>36.712499999999999</c:v>
                </c:pt>
                <c:pt idx="408">
                  <c:v>21.9329</c:v>
                </c:pt>
                <c:pt idx="409">
                  <c:v>21.9329</c:v>
                </c:pt>
                <c:pt idx="410">
                  <c:v>21.9329</c:v>
                </c:pt>
                <c:pt idx="411">
                  <c:v>21.9329</c:v>
                </c:pt>
                <c:pt idx="412">
                  <c:v>21.9329</c:v>
                </c:pt>
                <c:pt idx="413">
                  <c:v>21.9329</c:v>
                </c:pt>
                <c:pt idx="414">
                  <c:v>21.9329</c:v>
                </c:pt>
                <c:pt idx="415">
                  <c:v>21.9329</c:v>
                </c:pt>
                <c:pt idx="416">
                  <c:v>21.9329</c:v>
                </c:pt>
                <c:pt idx="417">
                  <c:v>21.9329</c:v>
                </c:pt>
                <c:pt idx="418">
                  <c:v>21.9329</c:v>
                </c:pt>
                <c:pt idx="419">
                  <c:v>21.9329</c:v>
                </c:pt>
                <c:pt idx="420">
                  <c:v>21.9329</c:v>
                </c:pt>
                <c:pt idx="421">
                  <c:v>21.9329</c:v>
                </c:pt>
                <c:pt idx="422">
                  <c:v>21.932200000000002</c:v>
                </c:pt>
                <c:pt idx="423">
                  <c:v>21.932200000000002</c:v>
                </c:pt>
                <c:pt idx="424">
                  <c:v>21.932200000000002</c:v>
                </c:pt>
                <c:pt idx="425">
                  <c:v>21.932200000000002</c:v>
                </c:pt>
                <c:pt idx="426">
                  <c:v>21.932200000000002</c:v>
                </c:pt>
                <c:pt idx="427">
                  <c:v>21.932200000000002</c:v>
                </c:pt>
                <c:pt idx="428">
                  <c:v>21.932200000000002</c:v>
                </c:pt>
                <c:pt idx="429">
                  <c:v>21.932200000000002</c:v>
                </c:pt>
                <c:pt idx="430">
                  <c:v>21.932200000000002</c:v>
                </c:pt>
                <c:pt idx="431">
                  <c:v>21.932200000000002</c:v>
                </c:pt>
                <c:pt idx="432">
                  <c:v>21.932200000000002</c:v>
                </c:pt>
                <c:pt idx="433">
                  <c:v>-27.294699999999999</c:v>
                </c:pt>
                <c:pt idx="434">
                  <c:v>-27.2959</c:v>
                </c:pt>
                <c:pt idx="435">
                  <c:v>-27.297999999999998</c:v>
                </c:pt>
                <c:pt idx="436">
                  <c:v>-27.297999999999998</c:v>
                </c:pt>
                <c:pt idx="437">
                  <c:v>42.907200000000003</c:v>
                </c:pt>
                <c:pt idx="438">
                  <c:v>40.502699999999997</c:v>
                </c:pt>
                <c:pt idx="439">
                  <c:v>40.502699999999997</c:v>
                </c:pt>
                <c:pt idx="440">
                  <c:v>39.919600000000003</c:v>
                </c:pt>
                <c:pt idx="441">
                  <c:v>39.919600000000003</c:v>
                </c:pt>
                <c:pt idx="442">
                  <c:v>39.919600000000003</c:v>
                </c:pt>
                <c:pt idx="443">
                  <c:v>37.238199999999999</c:v>
                </c:pt>
                <c:pt idx="444">
                  <c:v>37.238199999999999</c:v>
                </c:pt>
                <c:pt idx="445">
                  <c:v>37.238199999999999</c:v>
                </c:pt>
                <c:pt idx="446">
                  <c:v>36.055599999999998</c:v>
                </c:pt>
                <c:pt idx="447">
                  <c:v>36.055599999999998</c:v>
                </c:pt>
                <c:pt idx="448">
                  <c:v>36.055599999999998</c:v>
                </c:pt>
                <c:pt idx="449">
                  <c:v>34.3108</c:v>
                </c:pt>
                <c:pt idx="450">
                  <c:v>34.3108</c:v>
                </c:pt>
                <c:pt idx="451">
                  <c:v>34.3108</c:v>
                </c:pt>
                <c:pt idx="452">
                  <c:v>33.634999999999998</c:v>
                </c:pt>
                <c:pt idx="453">
                  <c:v>33.634999999999998</c:v>
                </c:pt>
                <c:pt idx="454">
                  <c:v>36.766666999999998</c:v>
                </c:pt>
                <c:pt idx="455">
                  <c:v>36.766666999999998</c:v>
                </c:pt>
                <c:pt idx="456">
                  <c:v>36.766666999999998</c:v>
                </c:pt>
                <c:pt idx="457">
                  <c:v>36.766666999999998</c:v>
                </c:pt>
                <c:pt idx="458">
                  <c:v>36.9206</c:v>
                </c:pt>
                <c:pt idx="459">
                  <c:v>36.9206</c:v>
                </c:pt>
                <c:pt idx="460">
                  <c:v>44.290300000000002</c:v>
                </c:pt>
                <c:pt idx="461">
                  <c:v>44.290300000000002</c:v>
                </c:pt>
                <c:pt idx="462">
                  <c:v>44.290300000000002</c:v>
                </c:pt>
                <c:pt idx="463">
                  <c:v>30.9451</c:v>
                </c:pt>
                <c:pt idx="464">
                  <c:v>30.9451</c:v>
                </c:pt>
                <c:pt idx="465">
                  <c:v>30.9451</c:v>
                </c:pt>
                <c:pt idx="466">
                  <c:v>26.744</c:v>
                </c:pt>
                <c:pt idx="467">
                  <c:v>38.390500000000003</c:v>
                </c:pt>
                <c:pt idx="468">
                  <c:v>64.866100000000003</c:v>
                </c:pt>
                <c:pt idx="469">
                  <c:v>64.866100000000003</c:v>
                </c:pt>
                <c:pt idx="470">
                  <c:v>64.866100000000003</c:v>
                </c:pt>
                <c:pt idx="471">
                  <c:v>64.866100000000003</c:v>
                </c:pt>
                <c:pt idx="472">
                  <c:v>64.866100000000003</c:v>
                </c:pt>
                <c:pt idx="473">
                  <c:v>64.867500000000007</c:v>
                </c:pt>
                <c:pt idx="474">
                  <c:v>64.867500000000007</c:v>
                </c:pt>
                <c:pt idx="475">
                  <c:v>64.867500000000007</c:v>
                </c:pt>
                <c:pt idx="476">
                  <c:v>64.867500000000007</c:v>
                </c:pt>
                <c:pt idx="477">
                  <c:v>64.867500000000007</c:v>
                </c:pt>
                <c:pt idx="478">
                  <c:v>-31.755600000000001</c:v>
                </c:pt>
                <c:pt idx="479">
                  <c:v>-31.757400000000001</c:v>
                </c:pt>
                <c:pt idx="480">
                  <c:v>-31.757400000000001</c:v>
                </c:pt>
                <c:pt idx="481">
                  <c:v>-31.754999999999999</c:v>
                </c:pt>
                <c:pt idx="482">
                  <c:v>-31.757300000000001</c:v>
                </c:pt>
                <c:pt idx="483">
                  <c:v>-31.755600000000001</c:v>
                </c:pt>
                <c:pt idx="484">
                  <c:v>-31.757400000000001</c:v>
                </c:pt>
                <c:pt idx="485">
                  <c:v>-31.754999999999999</c:v>
                </c:pt>
                <c:pt idx="486">
                  <c:v>-31.757300000000001</c:v>
                </c:pt>
                <c:pt idx="487">
                  <c:v>39.4</c:v>
                </c:pt>
                <c:pt idx="488">
                  <c:v>39.4</c:v>
                </c:pt>
                <c:pt idx="489">
                  <c:v>39.880000000000003</c:v>
                </c:pt>
                <c:pt idx="490">
                  <c:v>39.880000000000003</c:v>
                </c:pt>
                <c:pt idx="491">
                  <c:v>42.04</c:v>
                </c:pt>
                <c:pt idx="492">
                  <c:v>39.770800000000001</c:v>
                </c:pt>
                <c:pt idx="493">
                  <c:v>37.469700000000003</c:v>
                </c:pt>
                <c:pt idx="494">
                  <c:v>37.469700000000003</c:v>
                </c:pt>
                <c:pt idx="495">
                  <c:v>37.469700000000003</c:v>
                </c:pt>
                <c:pt idx="496">
                  <c:v>31.2667</c:v>
                </c:pt>
                <c:pt idx="497">
                  <c:v>31.2667</c:v>
                </c:pt>
                <c:pt idx="498">
                  <c:v>31.2667</c:v>
                </c:pt>
                <c:pt idx="499">
                  <c:v>44.116667</c:v>
                </c:pt>
                <c:pt idx="500">
                  <c:v>44.116667</c:v>
                </c:pt>
                <c:pt idx="501">
                  <c:v>44.116667</c:v>
                </c:pt>
                <c:pt idx="502">
                  <c:v>44.290300000000002</c:v>
                </c:pt>
                <c:pt idx="503">
                  <c:v>39.378599999999999</c:v>
                </c:pt>
                <c:pt idx="504">
                  <c:v>39.349499999999999</c:v>
                </c:pt>
                <c:pt idx="505">
                  <c:v>39.35</c:v>
                </c:pt>
                <c:pt idx="506">
                  <c:v>37.901800000000001</c:v>
                </c:pt>
                <c:pt idx="507">
                  <c:v>37.885199999999998</c:v>
                </c:pt>
                <c:pt idx="508">
                  <c:v>37.867899999999999</c:v>
                </c:pt>
                <c:pt idx="509">
                  <c:v>36.2729</c:v>
                </c:pt>
                <c:pt idx="510">
                  <c:v>36.2729</c:v>
                </c:pt>
                <c:pt idx="511">
                  <c:v>30.337700000000002</c:v>
                </c:pt>
                <c:pt idx="512">
                  <c:v>30.6021</c:v>
                </c:pt>
              </c:numCache>
            </c:numRef>
          </c:val>
          <c:extLst>
            <c:ext xmlns:c16="http://schemas.microsoft.com/office/drawing/2014/chart" uri="{C3380CC4-5D6E-409C-BE32-E72D297353CC}">
              <c16:uniqueId val="{0000001D-12EC-4A94-A014-0E8193327685}"/>
            </c:ext>
          </c:extLst>
        </c:ser>
        <c:ser>
          <c:idx val="30"/>
          <c:order val="30"/>
          <c:tx>
            <c:strRef>
              <c:f>Sheet1!$AF$1:$AF$2</c:f>
              <c:strCache>
                <c:ptCount val="2"/>
                <c:pt idx="0">
                  <c:v>Longitude</c:v>
                </c:pt>
              </c:strCache>
            </c:strRef>
          </c:tx>
          <c:spPr>
            <a:solidFill>
              <a:schemeClr val="accent1">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Sheet1!$AF$3:$AF$516</c:f>
              <c:numCache>
                <c:formatCode>0.0000</c:formatCode>
                <c:ptCount val="514"/>
                <c:pt idx="0">
                  <c:v>-8.8961000000000006</c:v>
                </c:pt>
                <c:pt idx="1">
                  <c:v>-8.8961000000000006</c:v>
                </c:pt>
                <c:pt idx="2">
                  <c:v>-8.8961000000000006</c:v>
                </c:pt>
                <c:pt idx="3">
                  <c:v>-6.4431000000000003</c:v>
                </c:pt>
                <c:pt idx="4">
                  <c:v>-6.4431000000000003</c:v>
                </c:pt>
                <c:pt idx="5">
                  <c:v>-6.4431000000000003</c:v>
                </c:pt>
                <c:pt idx="6">
                  <c:v>-44.8508</c:v>
                </c:pt>
                <c:pt idx="7">
                  <c:v>-44.8508</c:v>
                </c:pt>
                <c:pt idx="8">
                  <c:v>-44.8508</c:v>
                </c:pt>
                <c:pt idx="9">
                  <c:v>-44.8508</c:v>
                </c:pt>
                <c:pt idx="10">
                  <c:v>-44.8508</c:v>
                </c:pt>
                <c:pt idx="11">
                  <c:v>-44.8508</c:v>
                </c:pt>
                <c:pt idx="12">
                  <c:v>-44.8508</c:v>
                </c:pt>
                <c:pt idx="13">
                  <c:v>-44.8508</c:v>
                </c:pt>
                <c:pt idx="14">
                  <c:v>-44.8508</c:v>
                </c:pt>
                <c:pt idx="15">
                  <c:v>-44.8508</c:v>
                </c:pt>
                <c:pt idx="16">
                  <c:v>-44.8508</c:v>
                </c:pt>
                <c:pt idx="17">
                  <c:v>-44.8508</c:v>
                </c:pt>
                <c:pt idx="18">
                  <c:v>-44.8508</c:v>
                </c:pt>
                <c:pt idx="19">
                  <c:v>-44.8508</c:v>
                </c:pt>
                <c:pt idx="20">
                  <c:v>-44.8508</c:v>
                </c:pt>
                <c:pt idx="21">
                  <c:v>2.4833333333333334</c:v>
                </c:pt>
                <c:pt idx="22">
                  <c:v>2.4833333333333334</c:v>
                </c:pt>
                <c:pt idx="23">
                  <c:v>2.4833333333333334</c:v>
                </c:pt>
                <c:pt idx="24">
                  <c:v>2.4833333333333334</c:v>
                </c:pt>
                <c:pt idx="25">
                  <c:v>-82.27</c:v>
                </c:pt>
                <c:pt idx="26">
                  <c:v>-82.27</c:v>
                </c:pt>
                <c:pt idx="27">
                  <c:v>-82.26</c:v>
                </c:pt>
                <c:pt idx="28">
                  <c:v>-82.26</c:v>
                </c:pt>
                <c:pt idx="29">
                  <c:v>7.5972</c:v>
                </c:pt>
                <c:pt idx="30">
                  <c:v>7.5972</c:v>
                </c:pt>
                <c:pt idx="31">
                  <c:v>7.5972</c:v>
                </c:pt>
                <c:pt idx="32">
                  <c:v>7.5945</c:v>
                </c:pt>
                <c:pt idx="33">
                  <c:v>7.5945</c:v>
                </c:pt>
                <c:pt idx="34">
                  <c:v>7.5945</c:v>
                </c:pt>
                <c:pt idx="35">
                  <c:v>7.5945</c:v>
                </c:pt>
                <c:pt idx="36">
                  <c:v>7.5945</c:v>
                </c:pt>
                <c:pt idx="37">
                  <c:v>7.5876000000000001</c:v>
                </c:pt>
                <c:pt idx="38">
                  <c:v>7.5876000000000001</c:v>
                </c:pt>
                <c:pt idx="39">
                  <c:v>16.4739</c:v>
                </c:pt>
                <c:pt idx="40">
                  <c:v>16.4739</c:v>
                </c:pt>
                <c:pt idx="41">
                  <c:v>16.4739</c:v>
                </c:pt>
                <c:pt idx="42">
                  <c:v>16.4739</c:v>
                </c:pt>
                <c:pt idx="43">
                  <c:v>16.4739</c:v>
                </c:pt>
                <c:pt idx="44">
                  <c:v>-54.966700000000003</c:v>
                </c:pt>
                <c:pt idx="45">
                  <c:v>-54.966700000000003</c:v>
                </c:pt>
                <c:pt idx="46">
                  <c:v>-54.966700000000003</c:v>
                </c:pt>
                <c:pt idx="47">
                  <c:v>-54.966700000000003</c:v>
                </c:pt>
                <c:pt idx="48">
                  <c:v>-54.966700000000003</c:v>
                </c:pt>
                <c:pt idx="49">
                  <c:v>-54.966700000000003</c:v>
                </c:pt>
                <c:pt idx="50">
                  <c:v>-54.966700000000003</c:v>
                </c:pt>
                <c:pt idx="51">
                  <c:v>-54.966700000000003</c:v>
                </c:pt>
                <c:pt idx="52">
                  <c:v>-54.966700000000003</c:v>
                </c:pt>
                <c:pt idx="53">
                  <c:v>-54.966700000000003</c:v>
                </c:pt>
                <c:pt idx="54">
                  <c:v>-54.966700000000003</c:v>
                </c:pt>
                <c:pt idx="55">
                  <c:v>101.2757</c:v>
                </c:pt>
                <c:pt idx="56">
                  <c:v>101.2757</c:v>
                </c:pt>
                <c:pt idx="57">
                  <c:v>101.2163</c:v>
                </c:pt>
                <c:pt idx="58">
                  <c:v>101.2163</c:v>
                </c:pt>
                <c:pt idx="59">
                  <c:v>101.27800000000001</c:v>
                </c:pt>
                <c:pt idx="60">
                  <c:v>101.27800000000001</c:v>
                </c:pt>
                <c:pt idx="61">
                  <c:v>87.600700000000003</c:v>
                </c:pt>
                <c:pt idx="62">
                  <c:v>87.600700000000003</c:v>
                </c:pt>
                <c:pt idx="63">
                  <c:v>87.8232</c:v>
                </c:pt>
                <c:pt idx="64">
                  <c:v>87.8232</c:v>
                </c:pt>
                <c:pt idx="65">
                  <c:v>88.048299999999998</c:v>
                </c:pt>
                <c:pt idx="66">
                  <c:v>88.048299999999998</c:v>
                </c:pt>
                <c:pt idx="67">
                  <c:v>116.752</c:v>
                </c:pt>
                <c:pt idx="68">
                  <c:v>116.752</c:v>
                </c:pt>
                <c:pt idx="69">
                  <c:v>116.752</c:v>
                </c:pt>
                <c:pt idx="70">
                  <c:v>-96.838200000000001</c:v>
                </c:pt>
                <c:pt idx="71">
                  <c:v>149.10169999999999</c:v>
                </c:pt>
                <c:pt idx="72">
                  <c:v>149.10169999999999</c:v>
                </c:pt>
                <c:pt idx="73">
                  <c:v>149.10169999999999</c:v>
                </c:pt>
                <c:pt idx="74">
                  <c:v>149.10169999999999</c:v>
                </c:pt>
                <c:pt idx="75">
                  <c:v>151.88900000000001</c:v>
                </c:pt>
                <c:pt idx="76">
                  <c:v>151.47049999999999</c:v>
                </c:pt>
                <c:pt idx="77">
                  <c:v>152.69460000000001</c:v>
                </c:pt>
                <c:pt idx="78">
                  <c:v>152.69460000000001</c:v>
                </c:pt>
                <c:pt idx="79">
                  <c:v>94.724800000000002</c:v>
                </c:pt>
                <c:pt idx="80">
                  <c:v>94.72</c:v>
                </c:pt>
                <c:pt idx="81">
                  <c:v>94.72</c:v>
                </c:pt>
                <c:pt idx="82">
                  <c:v>94.677800000000005</c:v>
                </c:pt>
                <c:pt idx="83">
                  <c:v>94.677800000000005</c:v>
                </c:pt>
                <c:pt idx="84">
                  <c:v>94.677800000000005</c:v>
                </c:pt>
                <c:pt idx="85">
                  <c:v>94.677800000000005</c:v>
                </c:pt>
                <c:pt idx="86">
                  <c:v>87.785700000000006</c:v>
                </c:pt>
                <c:pt idx="87">
                  <c:v>87.802899999999994</c:v>
                </c:pt>
                <c:pt idx="88">
                  <c:v>-8.0002999999999993</c:v>
                </c:pt>
                <c:pt idx="89">
                  <c:v>-8.0002999999999993</c:v>
                </c:pt>
                <c:pt idx="90">
                  <c:v>-8.8642000000000003</c:v>
                </c:pt>
                <c:pt idx="91">
                  <c:v>115.68333333333334</c:v>
                </c:pt>
                <c:pt idx="92">
                  <c:v>116.0706</c:v>
                </c:pt>
                <c:pt idx="93">
                  <c:v>116.0706</c:v>
                </c:pt>
                <c:pt idx="94">
                  <c:v>116.0706</c:v>
                </c:pt>
                <c:pt idx="95">
                  <c:v>108.34099999999999</c:v>
                </c:pt>
                <c:pt idx="96">
                  <c:v>108.34099999999999</c:v>
                </c:pt>
                <c:pt idx="97">
                  <c:v>-112.1824</c:v>
                </c:pt>
                <c:pt idx="98">
                  <c:v>-112.1824</c:v>
                </c:pt>
                <c:pt idx="99">
                  <c:v>-112.1824</c:v>
                </c:pt>
                <c:pt idx="100">
                  <c:v>115.6801</c:v>
                </c:pt>
                <c:pt idx="101">
                  <c:v>115.666</c:v>
                </c:pt>
                <c:pt idx="102">
                  <c:v>94.943055999999999</c:v>
                </c:pt>
                <c:pt idx="103">
                  <c:v>91.319699999999997</c:v>
                </c:pt>
                <c:pt idx="104">
                  <c:v>94.232100000000003</c:v>
                </c:pt>
                <c:pt idx="105">
                  <c:v>94.232100000000003</c:v>
                </c:pt>
                <c:pt idx="106">
                  <c:v>-7.3647242000000004</c:v>
                </c:pt>
                <c:pt idx="107">
                  <c:v>-7.3647242000000004</c:v>
                </c:pt>
                <c:pt idx="108">
                  <c:v>-100.36833300000001</c:v>
                </c:pt>
                <c:pt idx="109">
                  <c:v>-100.36833300000001</c:v>
                </c:pt>
                <c:pt idx="110">
                  <c:v>-100.36833300000001</c:v>
                </c:pt>
                <c:pt idx="111">
                  <c:v>-100.36833300000001</c:v>
                </c:pt>
                <c:pt idx="112">
                  <c:v>-111.6026</c:v>
                </c:pt>
                <c:pt idx="113">
                  <c:v>-111.6026</c:v>
                </c:pt>
                <c:pt idx="114">
                  <c:v>-111.6026</c:v>
                </c:pt>
                <c:pt idx="115">
                  <c:v>-111.6026</c:v>
                </c:pt>
                <c:pt idx="116">
                  <c:v>-111.6026</c:v>
                </c:pt>
                <c:pt idx="117">
                  <c:v>-81.335555999999997</c:v>
                </c:pt>
                <c:pt idx="118">
                  <c:v>-81.335555999999997</c:v>
                </c:pt>
                <c:pt idx="119">
                  <c:v>-81.335555999999997</c:v>
                </c:pt>
                <c:pt idx="120">
                  <c:v>-81.335555999999997</c:v>
                </c:pt>
                <c:pt idx="121">
                  <c:v>-81.335555999999997</c:v>
                </c:pt>
                <c:pt idx="122">
                  <c:v>-81.355500000000006</c:v>
                </c:pt>
                <c:pt idx="123">
                  <c:v>-81.355500000000006</c:v>
                </c:pt>
                <c:pt idx="124">
                  <c:v>-81.355500000000006</c:v>
                </c:pt>
                <c:pt idx="125">
                  <c:v>-81.355500000000006</c:v>
                </c:pt>
                <c:pt idx="126">
                  <c:v>-81.355500000000006</c:v>
                </c:pt>
                <c:pt idx="127">
                  <c:v>-81.336349999999996</c:v>
                </c:pt>
                <c:pt idx="128">
                  <c:v>-81.336349999999996</c:v>
                </c:pt>
                <c:pt idx="129">
                  <c:v>-81.336349999999996</c:v>
                </c:pt>
                <c:pt idx="130">
                  <c:v>-81.336349999999996</c:v>
                </c:pt>
                <c:pt idx="131">
                  <c:v>-81.336349999999996</c:v>
                </c:pt>
                <c:pt idx="132">
                  <c:v>-65.716800000000006</c:v>
                </c:pt>
                <c:pt idx="133">
                  <c:v>-65.716674999999995</c:v>
                </c:pt>
                <c:pt idx="134">
                  <c:v>-65.716668999999996</c:v>
                </c:pt>
                <c:pt idx="135">
                  <c:v>-66.900999999999996</c:v>
                </c:pt>
                <c:pt idx="136">
                  <c:v>-66.900000000000006</c:v>
                </c:pt>
                <c:pt idx="137">
                  <c:v>-80.649000000000001</c:v>
                </c:pt>
                <c:pt idx="138">
                  <c:v>-80.649000000000001</c:v>
                </c:pt>
                <c:pt idx="139">
                  <c:v>-80.649000000000001</c:v>
                </c:pt>
                <c:pt idx="140">
                  <c:v>-80.63</c:v>
                </c:pt>
                <c:pt idx="141">
                  <c:v>-80.63</c:v>
                </c:pt>
                <c:pt idx="142">
                  <c:v>-80.63</c:v>
                </c:pt>
                <c:pt idx="143">
                  <c:v>-80.63</c:v>
                </c:pt>
                <c:pt idx="144">
                  <c:v>-80.63</c:v>
                </c:pt>
                <c:pt idx="145">
                  <c:v>-80.631900000000002</c:v>
                </c:pt>
                <c:pt idx="146">
                  <c:v>-80.631900000000002</c:v>
                </c:pt>
                <c:pt idx="147">
                  <c:v>-80.631900000000002</c:v>
                </c:pt>
                <c:pt idx="148">
                  <c:v>145.26599999999999</c:v>
                </c:pt>
                <c:pt idx="149">
                  <c:v>145.2663</c:v>
                </c:pt>
                <c:pt idx="150">
                  <c:v>145.26660000000001</c:v>
                </c:pt>
                <c:pt idx="151">
                  <c:v>110.33540000000001</c:v>
                </c:pt>
                <c:pt idx="152">
                  <c:v>18.686900000000001</c:v>
                </c:pt>
                <c:pt idx="153">
                  <c:v>-118.4265</c:v>
                </c:pt>
                <c:pt idx="154">
                  <c:v>-118.22633333333333</c:v>
                </c:pt>
                <c:pt idx="155">
                  <c:v>-118.31716666666667</c:v>
                </c:pt>
                <c:pt idx="156">
                  <c:v>-118.1645</c:v>
                </c:pt>
                <c:pt idx="157">
                  <c:v>-118.16</c:v>
                </c:pt>
                <c:pt idx="158">
                  <c:v>-118.22633333333333</c:v>
                </c:pt>
                <c:pt idx="159">
                  <c:v>-118.31716666666667</c:v>
                </c:pt>
                <c:pt idx="160">
                  <c:v>-118.1645</c:v>
                </c:pt>
                <c:pt idx="161">
                  <c:v>-118.16</c:v>
                </c:pt>
                <c:pt idx="162">
                  <c:v>-118.158</c:v>
                </c:pt>
                <c:pt idx="163">
                  <c:v>-118.2535</c:v>
                </c:pt>
                <c:pt idx="164">
                  <c:v>-118.143</c:v>
                </c:pt>
                <c:pt idx="165">
                  <c:v>-118.3635</c:v>
                </c:pt>
                <c:pt idx="166">
                  <c:v>-118.31716666666667</c:v>
                </c:pt>
                <c:pt idx="167">
                  <c:v>-118.1645</c:v>
                </c:pt>
                <c:pt idx="168">
                  <c:v>-118.16</c:v>
                </c:pt>
                <c:pt idx="169">
                  <c:v>-118.158</c:v>
                </c:pt>
                <c:pt idx="170">
                  <c:v>-118.143</c:v>
                </c:pt>
                <c:pt idx="171">
                  <c:v>-106.3028</c:v>
                </c:pt>
                <c:pt idx="172">
                  <c:v>-106.3028</c:v>
                </c:pt>
                <c:pt idx="173">
                  <c:v>110.33799999999999</c:v>
                </c:pt>
                <c:pt idx="174">
                  <c:v>-112.16</c:v>
                </c:pt>
                <c:pt idx="175">
                  <c:v>-112.16</c:v>
                </c:pt>
                <c:pt idx="176">
                  <c:v>-112.16</c:v>
                </c:pt>
                <c:pt idx="177">
                  <c:v>-112.16</c:v>
                </c:pt>
                <c:pt idx="178">
                  <c:v>-112.16</c:v>
                </c:pt>
                <c:pt idx="179">
                  <c:v>-111.63</c:v>
                </c:pt>
                <c:pt idx="180">
                  <c:v>-111.63</c:v>
                </c:pt>
                <c:pt idx="181">
                  <c:v>-111.63</c:v>
                </c:pt>
                <c:pt idx="182">
                  <c:v>-111.63</c:v>
                </c:pt>
                <c:pt idx="183">
                  <c:v>-111.66</c:v>
                </c:pt>
                <c:pt idx="184">
                  <c:v>-111.66</c:v>
                </c:pt>
                <c:pt idx="185">
                  <c:v>-111.73</c:v>
                </c:pt>
                <c:pt idx="186">
                  <c:v>-111.73</c:v>
                </c:pt>
                <c:pt idx="187">
                  <c:v>-111.73</c:v>
                </c:pt>
                <c:pt idx="188">
                  <c:v>-111.73</c:v>
                </c:pt>
                <c:pt idx="189">
                  <c:v>-111.67</c:v>
                </c:pt>
                <c:pt idx="190">
                  <c:v>-111.67</c:v>
                </c:pt>
                <c:pt idx="191">
                  <c:v>-111.67</c:v>
                </c:pt>
                <c:pt idx="192">
                  <c:v>-111.67</c:v>
                </c:pt>
                <c:pt idx="193">
                  <c:v>86.623056000000005</c:v>
                </c:pt>
                <c:pt idx="194">
                  <c:v>86.623056000000005</c:v>
                </c:pt>
                <c:pt idx="195">
                  <c:v>86.623056000000005</c:v>
                </c:pt>
                <c:pt idx="196">
                  <c:v>86.623056000000005</c:v>
                </c:pt>
                <c:pt idx="197">
                  <c:v>86.623056000000005</c:v>
                </c:pt>
                <c:pt idx="198">
                  <c:v>-116.413889</c:v>
                </c:pt>
                <c:pt idx="199">
                  <c:v>-116.413889</c:v>
                </c:pt>
                <c:pt idx="200">
                  <c:v>14.985099999999999</c:v>
                </c:pt>
                <c:pt idx="201">
                  <c:v>105.0333</c:v>
                </c:pt>
                <c:pt idx="202">
                  <c:v>105.0333</c:v>
                </c:pt>
                <c:pt idx="203">
                  <c:v>110.3</c:v>
                </c:pt>
                <c:pt idx="204">
                  <c:v>-149.5778</c:v>
                </c:pt>
                <c:pt idx="205">
                  <c:v>-149.5778</c:v>
                </c:pt>
                <c:pt idx="206">
                  <c:v>-149.5778</c:v>
                </c:pt>
                <c:pt idx="207">
                  <c:v>-149.5778</c:v>
                </c:pt>
                <c:pt idx="208">
                  <c:v>100.2169</c:v>
                </c:pt>
                <c:pt idx="209">
                  <c:v>100.2169</c:v>
                </c:pt>
                <c:pt idx="210">
                  <c:v>100.2667</c:v>
                </c:pt>
                <c:pt idx="211">
                  <c:v>115.0797</c:v>
                </c:pt>
                <c:pt idx="212">
                  <c:v>115.0797</c:v>
                </c:pt>
                <c:pt idx="213">
                  <c:v>115.0797</c:v>
                </c:pt>
                <c:pt idx="214">
                  <c:v>115.0797</c:v>
                </c:pt>
                <c:pt idx="215">
                  <c:v>115.0797</c:v>
                </c:pt>
                <c:pt idx="216">
                  <c:v>115.0797</c:v>
                </c:pt>
                <c:pt idx="217">
                  <c:v>115.0797</c:v>
                </c:pt>
                <c:pt idx="218">
                  <c:v>115.0797</c:v>
                </c:pt>
                <c:pt idx="219">
                  <c:v>115.0797</c:v>
                </c:pt>
                <c:pt idx="220">
                  <c:v>115.0797</c:v>
                </c:pt>
                <c:pt idx="221">
                  <c:v>115.0797</c:v>
                </c:pt>
                <c:pt idx="222">
                  <c:v>115.0797</c:v>
                </c:pt>
                <c:pt idx="223">
                  <c:v>115.0797</c:v>
                </c:pt>
                <c:pt idx="224">
                  <c:v>-68.036578000000006</c:v>
                </c:pt>
                <c:pt idx="225">
                  <c:v>-68.036578000000006</c:v>
                </c:pt>
                <c:pt idx="226">
                  <c:v>-68.036578000000006</c:v>
                </c:pt>
                <c:pt idx="227">
                  <c:v>-68.036578000000006</c:v>
                </c:pt>
                <c:pt idx="228">
                  <c:v>-68.036578000000006</c:v>
                </c:pt>
                <c:pt idx="229">
                  <c:v>-111.7443</c:v>
                </c:pt>
                <c:pt idx="230">
                  <c:v>-111.7379</c:v>
                </c:pt>
                <c:pt idx="231">
                  <c:v>-8.0229999999999997</c:v>
                </c:pt>
                <c:pt idx="232">
                  <c:v>116.4944</c:v>
                </c:pt>
                <c:pt idx="233">
                  <c:v>109.86320000000001</c:v>
                </c:pt>
                <c:pt idx="234">
                  <c:v>109.8903</c:v>
                </c:pt>
                <c:pt idx="235">
                  <c:v>109.90009999999999</c:v>
                </c:pt>
                <c:pt idx="236">
                  <c:v>109.88509999999999</c:v>
                </c:pt>
                <c:pt idx="237">
                  <c:v>109.9195</c:v>
                </c:pt>
                <c:pt idx="238">
                  <c:v>106.4327</c:v>
                </c:pt>
                <c:pt idx="239">
                  <c:v>106.4327</c:v>
                </c:pt>
                <c:pt idx="240">
                  <c:v>87.936000000000007</c:v>
                </c:pt>
                <c:pt idx="241">
                  <c:v>101.03789999999999</c:v>
                </c:pt>
                <c:pt idx="242">
                  <c:v>101.26179999999999</c:v>
                </c:pt>
                <c:pt idx="243">
                  <c:v>101.26179999999999</c:v>
                </c:pt>
                <c:pt idx="244">
                  <c:v>101.2394</c:v>
                </c:pt>
                <c:pt idx="245">
                  <c:v>101.2394</c:v>
                </c:pt>
                <c:pt idx="246">
                  <c:v>101.2394</c:v>
                </c:pt>
                <c:pt idx="247">
                  <c:v>116.08880000000001</c:v>
                </c:pt>
                <c:pt idx="248">
                  <c:v>116.08880000000001</c:v>
                </c:pt>
                <c:pt idx="249">
                  <c:v>116.08880000000001</c:v>
                </c:pt>
                <c:pt idx="250">
                  <c:v>116.08880000000001</c:v>
                </c:pt>
                <c:pt idx="251">
                  <c:v>116.0765</c:v>
                </c:pt>
                <c:pt idx="252">
                  <c:v>116.0765</c:v>
                </c:pt>
                <c:pt idx="253">
                  <c:v>116.0765</c:v>
                </c:pt>
                <c:pt idx="254">
                  <c:v>116.0765</c:v>
                </c:pt>
                <c:pt idx="255">
                  <c:v>-98.478700000000003</c:v>
                </c:pt>
                <c:pt idx="256">
                  <c:v>-100.7809</c:v>
                </c:pt>
                <c:pt idx="257">
                  <c:v>13.866666666666667</c:v>
                </c:pt>
                <c:pt idx="258">
                  <c:v>13.866667</c:v>
                </c:pt>
                <c:pt idx="259">
                  <c:v>13.866667</c:v>
                </c:pt>
                <c:pt idx="260">
                  <c:v>108.31440000000001</c:v>
                </c:pt>
                <c:pt idx="261">
                  <c:v>108.31440000000001</c:v>
                </c:pt>
                <c:pt idx="262">
                  <c:v>108.31440000000001</c:v>
                </c:pt>
                <c:pt idx="263">
                  <c:v>108.31440000000001</c:v>
                </c:pt>
                <c:pt idx="264">
                  <c:v>108.31440000000001</c:v>
                </c:pt>
                <c:pt idx="265">
                  <c:v>108.31440000000001</c:v>
                </c:pt>
                <c:pt idx="266">
                  <c:v>108.31440000000001</c:v>
                </c:pt>
                <c:pt idx="267">
                  <c:v>108.31440000000001</c:v>
                </c:pt>
                <c:pt idx="268">
                  <c:v>108.31229999999999</c:v>
                </c:pt>
                <c:pt idx="269">
                  <c:v>108.31229999999999</c:v>
                </c:pt>
                <c:pt idx="270">
                  <c:v>108.31229999999999</c:v>
                </c:pt>
                <c:pt idx="271">
                  <c:v>-96.583332999999996</c:v>
                </c:pt>
                <c:pt idx="272">
                  <c:v>-96.583332999999996</c:v>
                </c:pt>
                <c:pt idx="273">
                  <c:v>-96.583332999999996</c:v>
                </c:pt>
                <c:pt idx="274">
                  <c:v>-96.583332999999996</c:v>
                </c:pt>
                <c:pt idx="275">
                  <c:v>-96.583332999999996</c:v>
                </c:pt>
                <c:pt idx="276">
                  <c:v>-96.583332999999996</c:v>
                </c:pt>
                <c:pt idx="277">
                  <c:v>-96.583332999999996</c:v>
                </c:pt>
                <c:pt idx="278">
                  <c:v>-93.189300000000003</c:v>
                </c:pt>
                <c:pt idx="279">
                  <c:v>-93.189300000000003</c:v>
                </c:pt>
                <c:pt idx="280">
                  <c:v>-93.189300000000003</c:v>
                </c:pt>
                <c:pt idx="281">
                  <c:v>-93.189300000000003</c:v>
                </c:pt>
                <c:pt idx="282">
                  <c:v>-93.189300000000003</c:v>
                </c:pt>
                <c:pt idx="283">
                  <c:v>-0.68779999999999997</c:v>
                </c:pt>
                <c:pt idx="284">
                  <c:v>-0.68779999999999997</c:v>
                </c:pt>
                <c:pt idx="285">
                  <c:v>-0.68779999999999997</c:v>
                </c:pt>
                <c:pt idx="286">
                  <c:v>-0.68779999999999997</c:v>
                </c:pt>
                <c:pt idx="287">
                  <c:v>-0.68820000000000003</c:v>
                </c:pt>
                <c:pt idx="288">
                  <c:v>-0.68820000000000003</c:v>
                </c:pt>
                <c:pt idx="289">
                  <c:v>-0.68910000000000005</c:v>
                </c:pt>
                <c:pt idx="290">
                  <c:v>-0.68910000000000005</c:v>
                </c:pt>
                <c:pt idx="291">
                  <c:v>-0.68959999999999999</c:v>
                </c:pt>
                <c:pt idx="292">
                  <c:v>-0.68959999999999999</c:v>
                </c:pt>
                <c:pt idx="293">
                  <c:v>-111.779</c:v>
                </c:pt>
                <c:pt idx="294">
                  <c:v>-111.779</c:v>
                </c:pt>
                <c:pt idx="295">
                  <c:v>-111.8004</c:v>
                </c:pt>
                <c:pt idx="296">
                  <c:v>120.00069999999999</c:v>
                </c:pt>
                <c:pt idx="297">
                  <c:v>102.9</c:v>
                </c:pt>
                <c:pt idx="298">
                  <c:v>102.86669999999999</c:v>
                </c:pt>
                <c:pt idx="299">
                  <c:v>103.1833</c:v>
                </c:pt>
                <c:pt idx="300">
                  <c:v>-89.652777777777786</c:v>
                </c:pt>
                <c:pt idx="301">
                  <c:v>-89.652777777777786</c:v>
                </c:pt>
                <c:pt idx="302">
                  <c:v>-89.652777777777786</c:v>
                </c:pt>
                <c:pt idx="303">
                  <c:v>-89.652777777777786</c:v>
                </c:pt>
                <c:pt idx="304">
                  <c:v>-89.653333333333336</c:v>
                </c:pt>
                <c:pt idx="305">
                  <c:v>-89.245000000000005</c:v>
                </c:pt>
                <c:pt idx="306">
                  <c:v>106.3498</c:v>
                </c:pt>
                <c:pt idx="307">
                  <c:v>106.3498</c:v>
                </c:pt>
                <c:pt idx="308">
                  <c:v>106.3498</c:v>
                </c:pt>
                <c:pt idx="309">
                  <c:v>106.3498</c:v>
                </c:pt>
                <c:pt idx="310">
                  <c:v>106.34</c:v>
                </c:pt>
                <c:pt idx="311">
                  <c:v>106.34</c:v>
                </c:pt>
                <c:pt idx="312">
                  <c:v>106.34</c:v>
                </c:pt>
                <c:pt idx="313">
                  <c:v>106.34</c:v>
                </c:pt>
                <c:pt idx="314">
                  <c:v>-47.871600000000001</c:v>
                </c:pt>
                <c:pt idx="315">
                  <c:v>-47.880899999999997</c:v>
                </c:pt>
                <c:pt idx="316">
                  <c:v>-47.889099999999999</c:v>
                </c:pt>
                <c:pt idx="317">
                  <c:v>-47.897500000000001</c:v>
                </c:pt>
                <c:pt idx="318">
                  <c:v>-47.905999999999999</c:v>
                </c:pt>
                <c:pt idx="319">
                  <c:v>-80.921800000000005</c:v>
                </c:pt>
                <c:pt idx="320">
                  <c:v>-80.921800000000005</c:v>
                </c:pt>
                <c:pt idx="321">
                  <c:v>15.0404</c:v>
                </c:pt>
                <c:pt idx="322">
                  <c:v>15.0404</c:v>
                </c:pt>
                <c:pt idx="323">
                  <c:v>15.0404</c:v>
                </c:pt>
                <c:pt idx="324">
                  <c:v>101.0774</c:v>
                </c:pt>
                <c:pt idx="325">
                  <c:v>101.0783</c:v>
                </c:pt>
                <c:pt idx="326">
                  <c:v>101.2684</c:v>
                </c:pt>
                <c:pt idx="327">
                  <c:v>101.31019999999999</c:v>
                </c:pt>
                <c:pt idx="328">
                  <c:v>-110.17619999999999</c:v>
                </c:pt>
                <c:pt idx="329">
                  <c:v>-110.17619999999999</c:v>
                </c:pt>
                <c:pt idx="330">
                  <c:v>-110.17619999999999</c:v>
                </c:pt>
                <c:pt idx="331">
                  <c:v>-110.139</c:v>
                </c:pt>
                <c:pt idx="332">
                  <c:v>-110.139</c:v>
                </c:pt>
                <c:pt idx="333">
                  <c:v>-110.139</c:v>
                </c:pt>
                <c:pt idx="334">
                  <c:v>145.58770000000001</c:v>
                </c:pt>
                <c:pt idx="335">
                  <c:v>145.58770000000001</c:v>
                </c:pt>
                <c:pt idx="336">
                  <c:v>145.58770000000001</c:v>
                </c:pt>
                <c:pt idx="337">
                  <c:v>145.58770000000001</c:v>
                </c:pt>
                <c:pt idx="338">
                  <c:v>145.58770000000001</c:v>
                </c:pt>
                <c:pt idx="339">
                  <c:v>145.58770000000001</c:v>
                </c:pt>
                <c:pt idx="340">
                  <c:v>145.58770000000001</c:v>
                </c:pt>
                <c:pt idx="341">
                  <c:v>145.58770000000001</c:v>
                </c:pt>
                <c:pt idx="342">
                  <c:v>145.58770000000001</c:v>
                </c:pt>
                <c:pt idx="343">
                  <c:v>145.58770000000001</c:v>
                </c:pt>
                <c:pt idx="344">
                  <c:v>145.58770000000001</c:v>
                </c:pt>
                <c:pt idx="345">
                  <c:v>145.58770000000001</c:v>
                </c:pt>
                <c:pt idx="346">
                  <c:v>145.58770000000001</c:v>
                </c:pt>
                <c:pt idx="347">
                  <c:v>145.58770000000001</c:v>
                </c:pt>
                <c:pt idx="348">
                  <c:v>145.58770000000001</c:v>
                </c:pt>
                <c:pt idx="349">
                  <c:v>145.58770000000001</c:v>
                </c:pt>
                <c:pt idx="350">
                  <c:v>145.58770000000001</c:v>
                </c:pt>
                <c:pt idx="351">
                  <c:v>145.58770000000001</c:v>
                </c:pt>
                <c:pt idx="352">
                  <c:v>145.58770000000001</c:v>
                </c:pt>
                <c:pt idx="353">
                  <c:v>145.58770000000001</c:v>
                </c:pt>
                <c:pt idx="354">
                  <c:v>145.58770000000001</c:v>
                </c:pt>
                <c:pt idx="355">
                  <c:v>145.58770000000001</c:v>
                </c:pt>
                <c:pt idx="356">
                  <c:v>145.58770000000001</c:v>
                </c:pt>
                <c:pt idx="357">
                  <c:v>145.58770000000001</c:v>
                </c:pt>
                <c:pt idx="358">
                  <c:v>145.58770000000001</c:v>
                </c:pt>
                <c:pt idx="359">
                  <c:v>145.58770000000001</c:v>
                </c:pt>
                <c:pt idx="360">
                  <c:v>145.58770000000001</c:v>
                </c:pt>
                <c:pt idx="361">
                  <c:v>145.58770000000001</c:v>
                </c:pt>
                <c:pt idx="362">
                  <c:v>145.58770000000001</c:v>
                </c:pt>
                <c:pt idx="363">
                  <c:v>145.58770000000001</c:v>
                </c:pt>
                <c:pt idx="364">
                  <c:v>145.58770000000001</c:v>
                </c:pt>
                <c:pt idx="365">
                  <c:v>145.58770000000001</c:v>
                </c:pt>
                <c:pt idx="366">
                  <c:v>145.58770000000001</c:v>
                </c:pt>
                <c:pt idx="367">
                  <c:v>145.58770000000001</c:v>
                </c:pt>
                <c:pt idx="368">
                  <c:v>145.58770000000001</c:v>
                </c:pt>
                <c:pt idx="369">
                  <c:v>145.58770000000001</c:v>
                </c:pt>
                <c:pt idx="370">
                  <c:v>145.58770000000001</c:v>
                </c:pt>
                <c:pt idx="371">
                  <c:v>145.58770000000001</c:v>
                </c:pt>
                <c:pt idx="372">
                  <c:v>145.58770000000001</c:v>
                </c:pt>
                <c:pt idx="373">
                  <c:v>145.58770000000001</c:v>
                </c:pt>
                <c:pt idx="374">
                  <c:v>145.58770000000001</c:v>
                </c:pt>
                <c:pt idx="375">
                  <c:v>145.58770000000001</c:v>
                </c:pt>
                <c:pt idx="376">
                  <c:v>145.58770000000001</c:v>
                </c:pt>
                <c:pt idx="377">
                  <c:v>145.58770000000001</c:v>
                </c:pt>
                <c:pt idx="378">
                  <c:v>145.58770000000001</c:v>
                </c:pt>
                <c:pt idx="379">
                  <c:v>145.58770000000001</c:v>
                </c:pt>
                <c:pt idx="380">
                  <c:v>122.351</c:v>
                </c:pt>
                <c:pt idx="381">
                  <c:v>122.36669999999999</c:v>
                </c:pt>
                <c:pt idx="382">
                  <c:v>112.466667</c:v>
                </c:pt>
                <c:pt idx="383">
                  <c:v>135.54</c:v>
                </c:pt>
                <c:pt idx="384">
                  <c:v>135.53899999999999</c:v>
                </c:pt>
                <c:pt idx="385">
                  <c:v>135.53899999999999</c:v>
                </c:pt>
                <c:pt idx="386">
                  <c:v>109.32989999999999</c:v>
                </c:pt>
                <c:pt idx="387">
                  <c:v>109.32989999999999</c:v>
                </c:pt>
                <c:pt idx="388">
                  <c:v>109.32989999999999</c:v>
                </c:pt>
                <c:pt idx="389">
                  <c:v>109.32989999999999</c:v>
                </c:pt>
                <c:pt idx="390">
                  <c:v>140.86359999999999</c:v>
                </c:pt>
                <c:pt idx="391">
                  <c:v>140.86080000000001</c:v>
                </c:pt>
                <c:pt idx="392">
                  <c:v>140.87629999999999</c:v>
                </c:pt>
                <c:pt idx="393">
                  <c:v>140.89060000000001</c:v>
                </c:pt>
                <c:pt idx="394">
                  <c:v>-1.5697000000000001</c:v>
                </c:pt>
                <c:pt idx="395">
                  <c:v>11.525600000000001</c:v>
                </c:pt>
                <c:pt idx="396">
                  <c:v>11.575900000000001</c:v>
                </c:pt>
                <c:pt idx="397">
                  <c:v>11.5258</c:v>
                </c:pt>
                <c:pt idx="398">
                  <c:v>11.5274</c:v>
                </c:pt>
                <c:pt idx="399">
                  <c:v>11.5274</c:v>
                </c:pt>
                <c:pt idx="400">
                  <c:v>11.5274</c:v>
                </c:pt>
                <c:pt idx="401">
                  <c:v>-0.57277800000000001</c:v>
                </c:pt>
                <c:pt idx="402">
                  <c:v>109.5292</c:v>
                </c:pt>
                <c:pt idx="403">
                  <c:v>109.5292</c:v>
                </c:pt>
                <c:pt idx="404">
                  <c:v>109.5292</c:v>
                </c:pt>
                <c:pt idx="405">
                  <c:v>109.5292</c:v>
                </c:pt>
                <c:pt idx="406">
                  <c:v>109.5292</c:v>
                </c:pt>
                <c:pt idx="407">
                  <c:v>109.5292</c:v>
                </c:pt>
                <c:pt idx="408">
                  <c:v>101.2467</c:v>
                </c:pt>
                <c:pt idx="409">
                  <c:v>101.2467</c:v>
                </c:pt>
                <c:pt idx="410">
                  <c:v>101.2467</c:v>
                </c:pt>
                <c:pt idx="411">
                  <c:v>101.2467</c:v>
                </c:pt>
                <c:pt idx="412">
                  <c:v>101.2467</c:v>
                </c:pt>
                <c:pt idx="413">
                  <c:v>101.2467</c:v>
                </c:pt>
                <c:pt idx="414">
                  <c:v>101.2467</c:v>
                </c:pt>
                <c:pt idx="415">
                  <c:v>101.2467</c:v>
                </c:pt>
                <c:pt idx="416">
                  <c:v>101.2467</c:v>
                </c:pt>
                <c:pt idx="417">
                  <c:v>101.2467</c:v>
                </c:pt>
                <c:pt idx="418">
                  <c:v>101.2467</c:v>
                </c:pt>
                <c:pt idx="419">
                  <c:v>101.2467</c:v>
                </c:pt>
                <c:pt idx="420">
                  <c:v>101.2467</c:v>
                </c:pt>
                <c:pt idx="421">
                  <c:v>101.2467</c:v>
                </c:pt>
                <c:pt idx="422">
                  <c:v>101.24720000000001</c:v>
                </c:pt>
                <c:pt idx="423">
                  <c:v>101.24720000000001</c:v>
                </c:pt>
                <c:pt idx="424">
                  <c:v>101.24720000000001</c:v>
                </c:pt>
                <c:pt idx="425">
                  <c:v>101.24720000000001</c:v>
                </c:pt>
                <c:pt idx="426">
                  <c:v>101.24720000000001</c:v>
                </c:pt>
                <c:pt idx="427">
                  <c:v>101.24720000000001</c:v>
                </c:pt>
                <c:pt idx="428">
                  <c:v>101.24720000000001</c:v>
                </c:pt>
                <c:pt idx="429">
                  <c:v>101.24720000000001</c:v>
                </c:pt>
                <c:pt idx="430">
                  <c:v>101.24720000000001</c:v>
                </c:pt>
                <c:pt idx="431">
                  <c:v>101.24720000000001</c:v>
                </c:pt>
                <c:pt idx="432">
                  <c:v>101.24720000000001</c:v>
                </c:pt>
                <c:pt idx="433">
                  <c:v>153.03829999999999</c:v>
                </c:pt>
                <c:pt idx="434">
                  <c:v>153.03960000000001</c:v>
                </c:pt>
                <c:pt idx="435">
                  <c:v>153.04140000000001</c:v>
                </c:pt>
                <c:pt idx="436">
                  <c:v>153.04140000000001</c:v>
                </c:pt>
                <c:pt idx="437">
                  <c:v>120.7045</c:v>
                </c:pt>
                <c:pt idx="438">
                  <c:v>-112.2636</c:v>
                </c:pt>
                <c:pt idx="439">
                  <c:v>-112.2636</c:v>
                </c:pt>
                <c:pt idx="440">
                  <c:v>-111.5356</c:v>
                </c:pt>
                <c:pt idx="441">
                  <c:v>-111.5356</c:v>
                </c:pt>
                <c:pt idx="442">
                  <c:v>-111.5356</c:v>
                </c:pt>
                <c:pt idx="443">
                  <c:v>-112.89570000000001</c:v>
                </c:pt>
                <c:pt idx="444">
                  <c:v>-112.89570000000001</c:v>
                </c:pt>
                <c:pt idx="445">
                  <c:v>-112.89570000000001</c:v>
                </c:pt>
                <c:pt idx="446">
                  <c:v>-112.12569999999999</c:v>
                </c:pt>
                <c:pt idx="447">
                  <c:v>-112.12569999999999</c:v>
                </c:pt>
                <c:pt idx="448">
                  <c:v>-112.12569999999999</c:v>
                </c:pt>
                <c:pt idx="449">
                  <c:v>-110.2514</c:v>
                </c:pt>
                <c:pt idx="450">
                  <c:v>-110.2514</c:v>
                </c:pt>
                <c:pt idx="451">
                  <c:v>-110.2514</c:v>
                </c:pt>
                <c:pt idx="452">
                  <c:v>-109.08410000000001</c:v>
                </c:pt>
                <c:pt idx="453">
                  <c:v>-109.08410000000001</c:v>
                </c:pt>
                <c:pt idx="454">
                  <c:v>100.766667</c:v>
                </c:pt>
                <c:pt idx="455">
                  <c:v>100.766667</c:v>
                </c:pt>
                <c:pt idx="456">
                  <c:v>100.766667</c:v>
                </c:pt>
                <c:pt idx="457">
                  <c:v>100.766667</c:v>
                </c:pt>
                <c:pt idx="458">
                  <c:v>109.6606</c:v>
                </c:pt>
                <c:pt idx="459">
                  <c:v>109.6606</c:v>
                </c:pt>
                <c:pt idx="460">
                  <c:v>87.940399999999997</c:v>
                </c:pt>
                <c:pt idx="461">
                  <c:v>87.940399999999997</c:v>
                </c:pt>
                <c:pt idx="462">
                  <c:v>87.940399999999997</c:v>
                </c:pt>
                <c:pt idx="463">
                  <c:v>103.07769999999999</c:v>
                </c:pt>
                <c:pt idx="464">
                  <c:v>103.07769999999999</c:v>
                </c:pt>
                <c:pt idx="465">
                  <c:v>103.07769999999999</c:v>
                </c:pt>
                <c:pt idx="466">
                  <c:v>115.0599</c:v>
                </c:pt>
                <c:pt idx="467">
                  <c:v>109.1957</c:v>
                </c:pt>
                <c:pt idx="468">
                  <c:v>-147.85640000000001</c:v>
                </c:pt>
                <c:pt idx="469">
                  <c:v>-147.85640000000001</c:v>
                </c:pt>
                <c:pt idx="470">
                  <c:v>-147.85640000000001</c:v>
                </c:pt>
                <c:pt idx="471">
                  <c:v>-147.85640000000001</c:v>
                </c:pt>
                <c:pt idx="472">
                  <c:v>-147.85640000000001</c:v>
                </c:pt>
                <c:pt idx="473">
                  <c:v>-147.858</c:v>
                </c:pt>
                <c:pt idx="474">
                  <c:v>-147.858</c:v>
                </c:pt>
                <c:pt idx="475">
                  <c:v>-147.858</c:v>
                </c:pt>
                <c:pt idx="476">
                  <c:v>-147.858</c:v>
                </c:pt>
                <c:pt idx="477">
                  <c:v>-147.858</c:v>
                </c:pt>
                <c:pt idx="478">
                  <c:v>115.9609</c:v>
                </c:pt>
                <c:pt idx="479">
                  <c:v>115.959</c:v>
                </c:pt>
                <c:pt idx="480">
                  <c:v>115.959</c:v>
                </c:pt>
                <c:pt idx="481">
                  <c:v>115.9558</c:v>
                </c:pt>
                <c:pt idx="482">
                  <c:v>115.9545</c:v>
                </c:pt>
                <c:pt idx="483">
                  <c:v>115.9609</c:v>
                </c:pt>
                <c:pt idx="484">
                  <c:v>115.959</c:v>
                </c:pt>
                <c:pt idx="485">
                  <c:v>115.9558</c:v>
                </c:pt>
                <c:pt idx="486">
                  <c:v>115.9545</c:v>
                </c:pt>
                <c:pt idx="487">
                  <c:v>100.12</c:v>
                </c:pt>
                <c:pt idx="488">
                  <c:v>100.12</c:v>
                </c:pt>
                <c:pt idx="489">
                  <c:v>98.99</c:v>
                </c:pt>
                <c:pt idx="490">
                  <c:v>98.99</c:v>
                </c:pt>
                <c:pt idx="491">
                  <c:v>101.01</c:v>
                </c:pt>
                <c:pt idx="492">
                  <c:v>102.1383</c:v>
                </c:pt>
                <c:pt idx="493">
                  <c:v>105.004</c:v>
                </c:pt>
                <c:pt idx="494">
                  <c:v>105.004</c:v>
                </c:pt>
                <c:pt idx="495">
                  <c:v>105.004</c:v>
                </c:pt>
                <c:pt idx="496">
                  <c:v>105.4667</c:v>
                </c:pt>
                <c:pt idx="497">
                  <c:v>105.4667</c:v>
                </c:pt>
                <c:pt idx="498">
                  <c:v>105.4667</c:v>
                </c:pt>
                <c:pt idx="499">
                  <c:v>87.1</c:v>
                </c:pt>
                <c:pt idx="500">
                  <c:v>87.1</c:v>
                </c:pt>
                <c:pt idx="501">
                  <c:v>87.1</c:v>
                </c:pt>
                <c:pt idx="502">
                  <c:v>87.940399999999997</c:v>
                </c:pt>
                <c:pt idx="503">
                  <c:v>100.14749999999999</c:v>
                </c:pt>
                <c:pt idx="504">
                  <c:v>100.1328</c:v>
                </c:pt>
                <c:pt idx="505">
                  <c:v>100.11669999999999</c:v>
                </c:pt>
                <c:pt idx="506">
                  <c:v>107.48390000000001</c:v>
                </c:pt>
                <c:pt idx="507">
                  <c:v>107.46810000000001</c:v>
                </c:pt>
                <c:pt idx="508">
                  <c:v>107.46899999999999</c:v>
                </c:pt>
                <c:pt idx="509">
                  <c:v>100.2658</c:v>
                </c:pt>
                <c:pt idx="510">
                  <c:v>100.2658</c:v>
                </c:pt>
                <c:pt idx="511">
                  <c:v>-9.4690999999999992</c:v>
                </c:pt>
                <c:pt idx="512">
                  <c:v>-9.7759999999999998</c:v>
                </c:pt>
              </c:numCache>
            </c:numRef>
          </c:val>
          <c:extLst>
            <c:ext xmlns:c16="http://schemas.microsoft.com/office/drawing/2014/chart" uri="{C3380CC4-5D6E-409C-BE32-E72D297353CC}">
              <c16:uniqueId val="{0000001E-12EC-4A94-A014-0E8193327685}"/>
            </c:ext>
          </c:extLst>
        </c:ser>
        <c:ser>
          <c:idx val="31"/>
          <c:order val="31"/>
          <c:tx>
            <c:strRef>
              <c:f>Sheet1!$AG$1:$AG$2</c:f>
              <c:strCache>
                <c:ptCount val="2"/>
                <c:pt idx="0">
                  <c:v>Elevation (m)</c:v>
                </c:pt>
              </c:strCache>
            </c:strRef>
          </c:tx>
          <c:spPr>
            <a:solidFill>
              <a:schemeClr val="accent2">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Sheet1!$AG$3:$AG$516</c:f>
              <c:numCache>
                <c:formatCode>General</c:formatCode>
                <c:ptCount val="514"/>
                <c:pt idx="0">
                  <c:v>5</c:v>
                </c:pt>
                <c:pt idx="1">
                  <c:v>5</c:v>
                </c:pt>
                <c:pt idx="2">
                  <c:v>5</c:v>
                </c:pt>
                <c:pt idx="3">
                  <c:v>3</c:v>
                </c:pt>
                <c:pt idx="4">
                  <c:v>3</c:v>
                </c:pt>
                <c:pt idx="5">
                  <c:v>3</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144</c:v>
                </c:pt>
                <c:pt idx="22">
                  <c:v>144</c:v>
                </c:pt>
                <c:pt idx="23">
                  <c:v>144</c:v>
                </c:pt>
                <c:pt idx="24">
                  <c:v>144</c:v>
                </c:pt>
                <c:pt idx="25">
                  <c:v>1510</c:v>
                </c:pt>
                <c:pt idx="26">
                  <c:v>1510</c:v>
                </c:pt>
                <c:pt idx="27">
                  <c:v>1960</c:v>
                </c:pt>
                <c:pt idx="28">
                  <c:v>1960</c:v>
                </c:pt>
                <c:pt idx="29">
                  <c:v>571</c:v>
                </c:pt>
                <c:pt idx="30">
                  <c:v>571</c:v>
                </c:pt>
                <c:pt idx="31">
                  <c:v>571</c:v>
                </c:pt>
                <c:pt idx="32">
                  <c:v>568</c:v>
                </c:pt>
                <c:pt idx="33">
                  <c:v>568</c:v>
                </c:pt>
                <c:pt idx="34">
                  <c:v>568</c:v>
                </c:pt>
                <c:pt idx="35">
                  <c:v>568</c:v>
                </c:pt>
                <c:pt idx="36">
                  <c:v>568</c:v>
                </c:pt>
                <c:pt idx="37">
                  <c:v>556</c:v>
                </c:pt>
                <c:pt idx="38">
                  <c:v>556</c:v>
                </c:pt>
                <c:pt idx="39">
                  <c:v>1130</c:v>
                </c:pt>
                <c:pt idx="40">
                  <c:v>1130</c:v>
                </c:pt>
                <c:pt idx="41">
                  <c:v>1130</c:v>
                </c:pt>
                <c:pt idx="42">
                  <c:v>1130</c:v>
                </c:pt>
                <c:pt idx="43">
                  <c:v>1130</c:v>
                </c:pt>
                <c:pt idx="44">
                  <c:v>185</c:v>
                </c:pt>
                <c:pt idx="45">
                  <c:v>185</c:v>
                </c:pt>
                <c:pt idx="46">
                  <c:v>185</c:v>
                </c:pt>
                <c:pt idx="47">
                  <c:v>185</c:v>
                </c:pt>
                <c:pt idx="48">
                  <c:v>185</c:v>
                </c:pt>
                <c:pt idx="49">
                  <c:v>185</c:v>
                </c:pt>
                <c:pt idx="50">
                  <c:v>185</c:v>
                </c:pt>
                <c:pt idx="51">
                  <c:v>185</c:v>
                </c:pt>
                <c:pt idx="52">
                  <c:v>185</c:v>
                </c:pt>
                <c:pt idx="53">
                  <c:v>185</c:v>
                </c:pt>
                <c:pt idx="54">
                  <c:v>185</c:v>
                </c:pt>
                <c:pt idx="55">
                  <c:v>580</c:v>
                </c:pt>
                <c:pt idx="56">
                  <c:v>580</c:v>
                </c:pt>
                <c:pt idx="57">
                  <c:v>750</c:v>
                </c:pt>
                <c:pt idx="58">
                  <c:v>750</c:v>
                </c:pt>
                <c:pt idx="59">
                  <c:v>554</c:v>
                </c:pt>
                <c:pt idx="60">
                  <c:v>554</c:v>
                </c:pt>
                <c:pt idx="61">
                  <c:v>851</c:v>
                </c:pt>
                <c:pt idx="62">
                  <c:v>851</c:v>
                </c:pt>
                <c:pt idx="63">
                  <c:v>848</c:v>
                </c:pt>
                <c:pt idx="64">
                  <c:v>848</c:v>
                </c:pt>
                <c:pt idx="65">
                  <c:v>841</c:v>
                </c:pt>
                <c:pt idx="66">
                  <c:v>841</c:v>
                </c:pt>
                <c:pt idx="67">
                  <c:v>1250</c:v>
                </c:pt>
                <c:pt idx="68">
                  <c:v>1250</c:v>
                </c:pt>
                <c:pt idx="69">
                  <c:v>1250</c:v>
                </c:pt>
                <c:pt idx="70">
                  <c:v>391</c:v>
                </c:pt>
                <c:pt idx="71">
                  <c:v>18</c:v>
                </c:pt>
                <c:pt idx="72">
                  <c:v>18</c:v>
                </c:pt>
                <c:pt idx="73">
                  <c:v>18</c:v>
                </c:pt>
                <c:pt idx="74">
                  <c:v>18</c:v>
                </c:pt>
                <c:pt idx="75">
                  <c:v>501</c:v>
                </c:pt>
                <c:pt idx="76">
                  <c:v>500</c:v>
                </c:pt>
                <c:pt idx="77">
                  <c:v>141</c:v>
                </c:pt>
                <c:pt idx="78">
                  <c:v>141</c:v>
                </c:pt>
                <c:pt idx="79">
                  <c:v>1110</c:v>
                </c:pt>
                <c:pt idx="80">
                  <c:v>1110</c:v>
                </c:pt>
                <c:pt idx="81">
                  <c:v>1110</c:v>
                </c:pt>
                <c:pt idx="82">
                  <c:v>1108</c:v>
                </c:pt>
                <c:pt idx="83">
                  <c:v>1108</c:v>
                </c:pt>
                <c:pt idx="84">
                  <c:v>1108</c:v>
                </c:pt>
                <c:pt idx="85">
                  <c:v>1108</c:v>
                </c:pt>
                <c:pt idx="86">
                  <c:v>435</c:v>
                </c:pt>
                <c:pt idx="87">
                  <c:v>446</c:v>
                </c:pt>
                <c:pt idx="88">
                  <c:v>229</c:v>
                </c:pt>
                <c:pt idx="89">
                  <c:v>229</c:v>
                </c:pt>
                <c:pt idx="90">
                  <c:v>15</c:v>
                </c:pt>
                <c:pt idx="91">
                  <c:v>24</c:v>
                </c:pt>
                <c:pt idx="92">
                  <c:v>59</c:v>
                </c:pt>
                <c:pt idx="93">
                  <c:v>59</c:v>
                </c:pt>
                <c:pt idx="94">
                  <c:v>59</c:v>
                </c:pt>
                <c:pt idx="95">
                  <c:v>606</c:v>
                </c:pt>
                <c:pt idx="96">
                  <c:v>606</c:v>
                </c:pt>
                <c:pt idx="97">
                  <c:v>1775</c:v>
                </c:pt>
                <c:pt idx="98">
                  <c:v>1775</c:v>
                </c:pt>
                <c:pt idx="99">
                  <c:v>1775</c:v>
                </c:pt>
                <c:pt idx="100">
                  <c:v>11</c:v>
                </c:pt>
                <c:pt idx="101">
                  <c:v>5</c:v>
                </c:pt>
                <c:pt idx="102">
                  <c:v>2973</c:v>
                </c:pt>
                <c:pt idx="103">
                  <c:v>3674</c:v>
                </c:pt>
                <c:pt idx="104">
                  <c:v>2958</c:v>
                </c:pt>
                <c:pt idx="105">
                  <c:v>2958</c:v>
                </c:pt>
                <c:pt idx="106">
                  <c:v>242</c:v>
                </c:pt>
                <c:pt idx="107">
                  <c:v>242</c:v>
                </c:pt>
                <c:pt idx="108">
                  <c:v>825</c:v>
                </c:pt>
                <c:pt idx="109">
                  <c:v>825</c:v>
                </c:pt>
                <c:pt idx="110">
                  <c:v>825</c:v>
                </c:pt>
                <c:pt idx="111">
                  <c:v>825</c:v>
                </c:pt>
                <c:pt idx="112">
                  <c:v>1200</c:v>
                </c:pt>
                <c:pt idx="113">
                  <c:v>1200</c:v>
                </c:pt>
                <c:pt idx="114">
                  <c:v>1200</c:v>
                </c:pt>
                <c:pt idx="115">
                  <c:v>1200</c:v>
                </c:pt>
                <c:pt idx="116">
                  <c:v>1200</c:v>
                </c:pt>
                <c:pt idx="117">
                  <c:v>61</c:v>
                </c:pt>
                <c:pt idx="118">
                  <c:v>61</c:v>
                </c:pt>
                <c:pt idx="119">
                  <c:v>61</c:v>
                </c:pt>
                <c:pt idx="120">
                  <c:v>61</c:v>
                </c:pt>
                <c:pt idx="121">
                  <c:v>61</c:v>
                </c:pt>
                <c:pt idx="122">
                  <c:v>48</c:v>
                </c:pt>
                <c:pt idx="123">
                  <c:v>48</c:v>
                </c:pt>
                <c:pt idx="124">
                  <c:v>48</c:v>
                </c:pt>
                <c:pt idx="125">
                  <c:v>48</c:v>
                </c:pt>
                <c:pt idx="126">
                  <c:v>48</c:v>
                </c:pt>
                <c:pt idx="127">
                  <c:v>65</c:v>
                </c:pt>
                <c:pt idx="128">
                  <c:v>65</c:v>
                </c:pt>
                <c:pt idx="129">
                  <c:v>65</c:v>
                </c:pt>
                <c:pt idx="130">
                  <c:v>65</c:v>
                </c:pt>
                <c:pt idx="131">
                  <c:v>65</c:v>
                </c:pt>
                <c:pt idx="132">
                  <c:v>207</c:v>
                </c:pt>
                <c:pt idx="133">
                  <c:v>183</c:v>
                </c:pt>
                <c:pt idx="134">
                  <c:v>160</c:v>
                </c:pt>
                <c:pt idx="135">
                  <c:v>172</c:v>
                </c:pt>
                <c:pt idx="136">
                  <c:v>132</c:v>
                </c:pt>
                <c:pt idx="137">
                  <c:v>1</c:v>
                </c:pt>
                <c:pt idx="138">
                  <c:v>1</c:v>
                </c:pt>
                <c:pt idx="139">
                  <c:v>1</c:v>
                </c:pt>
                <c:pt idx="140">
                  <c:v>3</c:v>
                </c:pt>
                <c:pt idx="141">
                  <c:v>3</c:v>
                </c:pt>
                <c:pt idx="142">
                  <c:v>3</c:v>
                </c:pt>
                <c:pt idx="143">
                  <c:v>3</c:v>
                </c:pt>
                <c:pt idx="144">
                  <c:v>3</c:v>
                </c:pt>
                <c:pt idx="145">
                  <c:v>6</c:v>
                </c:pt>
                <c:pt idx="146">
                  <c:v>6</c:v>
                </c:pt>
                <c:pt idx="147">
                  <c:v>6</c:v>
                </c:pt>
                <c:pt idx="148">
                  <c:v>113</c:v>
                </c:pt>
                <c:pt idx="149">
                  <c:v>114</c:v>
                </c:pt>
                <c:pt idx="150">
                  <c:v>116</c:v>
                </c:pt>
                <c:pt idx="151">
                  <c:v>1045</c:v>
                </c:pt>
                <c:pt idx="152">
                  <c:v>1260</c:v>
                </c:pt>
                <c:pt idx="153">
                  <c:v>1276</c:v>
                </c:pt>
                <c:pt idx="154">
                  <c:v>1177</c:v>
                </c:pt>
                <c:pt idx="155">
                  <c:v>1218</c:v>
                </c:pt>
                <c:pt idx="156">
                  <c:v>1174</c:v>
                </c:pt>
                <c:pt idx="157">
                  <c:v>1156</c:v>
                </c:pt>
                <c:pt idx="158">
                  <c:v>1177</c:v>
                </c:pt>
                <c:pt idx="159">
                  <c:v>1218</c:v>
                </c:pt>
                <c:pt idx="160">
                  <c:v>1174</c:v>
                </c:pt>
                <c:pt idx="161">
                  <c:v>1156</c:v>
                </c:pt>
                <c:pt idx="162">
                  <c:v>1153</c:v>
                </c:pt>
                <c:pt idx="163">
                  <c:v>1188</c:v>
                </c:pt>
                <c:pt idx="164">
                  <c:v>1178</c:v>
                </c:pt>
                <c:pt idx="165">
                  <c:v>1230</c:v>
                </c:pt>
                <c:pt idx="166">
                  <c:v>1218</c:v>
                </c:pt>
                <c:pt idx="167">
                  <c:v>1174</c:v>
                </c:pt>
                <c:pt idx="168">
                  <c:v>1156</c:v>
                </c:pt>
                <c:pt idx="169">
                  <c:v>1153</c:v>
                </c:pt>
                <c:pt idx="170">
                  <c:v>1178</c:v>
                </c:pt>
                <c:pt idx="171">
                  <c:v>2175</c:v>
                </c:pt>
                <c:pt idx="172">
                  <c:v>2175</c:v>
                </c:pt>
                <c:pt idx="173">
                  <c:v>176</c:v>
                </c:pt>
                <c:pt idx="174">
                  <c:v>799</c:v>
                </c:pt>
                <c:pt idx="175">
                  <c:v>799</c:v>
                </c:pt>
                <c:pt idx="176">
                  <c:v>799</c:v>
                </c:pt>
                <c:pt idx="177">
                  <c:v>799</c:v>
                </c:pt>
                <c:pt idx="178">
                  <c:v>799</c:v>
                </c:pt>
                <c:pt idx="179">
                  <c:v>1778</c:v>
                </c:pt>
                <c:pt idx="180">
                  <c:v>1778</c:v>
                </c:pt>
                <c:pt idx="181">
                  <c:v>1778</c:v>
                </c:pt>
                <c:pt idx="182">
                  <c:v>1778</c:v>
                </c:pt>
                <c:pt idx="183">
                  <c:v>2140</c:v>
                </c:pt>
                <c:pt idx="184">
                  <c:v>2140</c:v>
                </c:pt>
                <c:pt idx="185">
                  <c:v>2590</c:v>
                </c:pt>
                <c:pt idx="186">
                  <c:v>2590</c:v>
                </c:pt>
                <c:pt idx="187">
                  <c:v>2590</c:v>
                </c:pt>
                <c:pt idx="188">
                  <c:v>2590</c:v>
                </c:pt>
                <c:pt idx="189">
                  <c:v>2965</c:v>
                </c:pt>
                <c:pt idx="190">
                  <c:v>2965</c:v>
                </c:pt>
                <c:pt idx="191">
                  <c:v>2965</c:v>
                </c:pt>
                <c:pt idx="192">
                  <c:v>2965</c:v>
                </c:pt>
                <c:pt idx="193">
                  <c:v>842</c:v>
                </c:pt>
                <c:pt idx="194">
                  <c:v>842</c:v>
                </c:pt>
                <c:pt idx="195">
                  <c:v>842</c:v>
                </c:pt>
                <c:pt idx="196">
                  <c:v>842</c:v>
                </c:pt>
                <c:pt idx="197">
                  <c:v>842</c:v>
                </c:pt>
                <c:pt idx="198">
                  <c:v>623</c:v>
                </c:pt>
                <c:pt idx="199">
                  <c:v>623</c:v>
                </c:pt>
                <c:pt idx="200">
                  <c:v>371</c:v>
                </c:pt>
                <c:pt idx="201">
                  <c:v>1318</c:v>
                </c:pt>
                <c:pt idx="202">
                  <c:v>1318</c:v>
                </c:pt>
                <c:pt idx="203">
                  <c:v>1100</c:v>
                </c:pt>
                <c:pt idx="204">
                  <c:v>760</c:v>
                </c:pt>
                <c:pt idx="205">
                  <c:v>760</c:v>
                </c:pt>
                <c:pt idx="206">
                  <c:v>760</c:v>
                </c:pt>
                <c:pt idx="207">
                  <c:v>760</c:v>
                </c:pt>
                <c:pt idx="208">
                  <c:v>2890</c:v>
                </c:pt>
                <c:pt idx="209">
                  <c:v>2870</c:v>
                </c:pt>
                <c:pt idx="210">
                  <c:v>2878</c:v>
                </c:pt>
                <c:pt idx="211">
                  <c:v>102</c:v>
                </c:pt>
                <c:pt idx="212">
                  <c:v>102</c:v>
                </c:pt>
                <c:pt idx="213">
                  <c:v>102</c:v>
                </c:pt>
                <c:pt idx="214">
                  <c:v>102</c:v>
                </c:pt>
                <c:pt idx="215">
                  <c:v>102</c:v>
                </c:pt>
                <c:pt idx="216">
                  <c:v>102</c:v>
                </c:pt>
                <c:pt idx="217">
                  <c:v>102</c:v>
                </c:pt>
                <c:pt idx="218">
                  <c:v>102</c:v>
                </c:pt>
                <c:pt idx="219">
                  <c:v>102</c:v>
                </c:pt>
                <c:pt idx="220">
                  <c:v>102</c:v>
                </c:pt>
                <c:pt idx="221">
                  <c:v>102</c:v>
                </c:pt>
                <c:pt idx="222">
                  <c:v>102</c:v>
                </c:pt>
                <c:pt idx="223">
                  <c:v>102</c:v>
                </c:pt>
                <c:pt idx="224">
                  <c:v>554</c:v>
                </c:pt>
                <c:pt idx="225">
                  <c:v>554</c:v>
                </c:pt>
                <c:pt idx="226">
                  <c:v>554</c:v>
                </c:pt>
                <c:pt idx="227">
                  <c:v>554</c:v>
                </c:pt>
                <c:pt idx="228">
                  <c:v>554</c:v>
                </c:pt>
                <c:pt idx="229">
                  <c:v>1650</c:v>
                </c:pt>
                <c:pt idx="230">
                  <c:v>1650</c:v>
                </c:pt>
                <c:pt idx="231">
                  <c:v>221</c:v>
                </c:pt>
                <c:pt idx="232">
                  <c:v>297</c:v>
                </c:pt>
                <c:pt idx="233">
                  <c:v>1224</c:v>
                </c:pt>
                <c:pt idx="234">
                  <c:v>1229</c:v>
                </c:pt>
                <c:pt idx="235">
                  <c:v>1225</c:v>
                </c:pt>
                <c:pt idx="236">
                  <c:v>1228</c:v>
                </c:pt>
                <c:pt idx="237">
                  <c:v>1224</c:v>
                </c:pt>
                <c:pt idx="238">
                  <c:v>437</c:v>
                </c:pt>
                <c:pt idx="239">
                  <c:v>437</c:v>
                </c:pt>
                <c:pt idx="240">
                  <c:v>475</c:v>
                </c:pt>
                <c:pt idx="241">
                  <c:v>928</c:v>
                </c:pt>
                <c:pt idx="242">
                  <c:v>750</c:v>
                </c:pt>
                <c:pt idx="243">
                  <c:v>750</c:v>
                </c:pt>
                <c:pt idx="244">
                  <c:v>700</c:v>
                </c:pt>
                <c:pt idx="245">
                  <c:v>700</c:v>
                </c:pt>
                <c:pt idx="246">
                  <c:v>700</c:v>
                </c:pt>
                <c:pt idx="247">
                  <c:v>236</c:v>
                </c:pt>
                <c:pt idx="248">
                  <c:v>236</c:v>
                </c:pt>
                <c:pt idx="249">
                  <c:v>236</c:v>
                </c:pt>
                <c:pt idx="250">
                  <c:v>236</c:v>
                </c:pt>
                <c:pt idx="251">
                  <c:v>450</c:v>
                </c:pt>
                <c:pt idx="252">
                  <c:v>450</c:v>
                </c:pt>
                <c:pt idx="253">
                  <c:v>450</c:v>
                </c:pt>
                <c:pt idx="254">
                  <c:v>450</c:v>
                </c:pt>
                <c:pt idx="255">
                  <c:v>347</c:v>
                </c:pt>
                <c:pt idx="256">
                  <c:v>255</c:v>
                </c:pt>
                <c:pt idx="257">
                  <c:v>400</c:v>
                </c:pt>
                <c:pt idx="258">
                  <c:v>400</c:v>
                </c:pt>
                <c:pt idx="259">
                  <c:v>400</c:v>
                </c:pt>
                <c:pt idx="260">
                  <c:v>390</c:v>
                </c:pt>
                <c:pt idx="261">
                  <c:v>390</c:v>
                </c:pt>
                <c:pt idx="262">
                  <c:v>390</c:v>
                </c:pt>
                <c:pt idx="263">
                  <c:v>390</c:v>
                </c:pt>
                <c:pt idx="264">
                  <c:v>390</c:v>
                </c:pt>
                <c:pt idx="265">
                  <c:v>390</c:v>
                </c:pt>
                <c:pt idx="266">
                  <c:v>390</c:v>
                </c:pt>
                <c:pt idx="267">
                  <c:v>390</c:v>
                </c:pt>
                <c:pt idx="268">
                  <c:v>340</c:v>
                </c:pt>
                <c:pt idx="269">
                  <c:v>340</c:v>
                </c:pt>
                <c:pt idx="270">
                  <c:v>340</c:v>
                </c:pt>
                <c:pt idx="271">
                  <c:v>375</c:v>
                </c:pt>
                <c:pt idx="272">
                  <c:v>375</c:v>
                </c:pt>
                <c:pt idx="273">
                  <c:v>375</c:v>
                </c:pt>
                <c:pt idx="274">
                  <c:v>375</c:v>
                </c:pt>
                <c:pt idx="275">
                  <c:v>375</c:v>
                </c:pt>
                <c:pt idx="276">
                  <c:v>375</c:v>
                </c:pt>
                <c:pt idx="277">
                  <c:v>375</c:v>
                </c:pt>
                <c:pt idx="278">
                  <c:v>280</c:v>
                </c:pt>
                <c:pt idx="279">
                  <c:v>280</c:v>
                </c:pt>
                <c:pt idx="280">
                  <c:v>280</c:v>
                </c:pt>
                <c:pt idx="281">
                  <c:v>280</c:v>
                </c:pt>
                <c:pt idx="282">
                  <c:v>280</c:v>
                </c:pt>
                <c:pt idx="283">
                  <c:v>315</c:v>
                </c:pt>
                <c:pt idx="284">
                  <c:v>315</c:v>
                </c:pt>
                <c:pt idx="285">
                  <c:v>315</c:v>
                </c:pt>
                <c:pt idx="286">
                  <c:v>315</c:v>
                </c:pt>
                <c:pt idx="287">
                  <c:v>305</c:v>
                </c:pt>
                <c:pt idx="288">
                  <c:v>305</c:v>
                </c:pt>
                <c:pt idx="289">
                  <c:v>280</c:v>
                </c:pt>
                <c:pt idx="290">
                  <c:v>280</c:v>
                </c:pt>
                <c:pt idx="291">
                  <c:v>265</c:v>
                </c:pt>
                <c:pt idx="292">
                  <c:v>265</c:v>
                </c:pt>
                <c:pt idx="293">
                  <c:v>1890</c:v>
                </c:pt>
                <c:pt idx="294">
                  <c:v>1890</c:v>
                </c:pt>
                <c:pt idx="295">
                  <c:v>1680</c:v>
                </c:pt>
                <c:pt idx="296">
                  <c:v>5</c:v>
                </c:pt>
                <c:pt idx="297">
                  <c:v>2072</c:v>
                </c:pt>
                <c:pt idx="298">
                  <c:v>3045</c:v>
                </c:pt>
                <c:pt idx="299">
                  <c:v>2485</c:v>
                </c:pt>
                <c:pt idx="300">
                  <c:v>10</c:v>
                </c:pt>
                <c:pt idx="301">
                  <c:v>10</c:v>
                </c:pt>
                <c:pt idx="302">
                  <c:v>10</c:v>
                </c:pt>
                <c:pt idx="303">
                  <c:v>10</c:v>
                </c:pt>
                <c:pt idx="304">
                  <c:v>14</c:v>
                </c:pt>
                <c:pt idx="305">
                  <c:v>14</c:v>
                </c:pt>
                <c:pt idx="306">
                  <c:v>1306</c:v>
                </c:pt>
                <c:pt idx="307">
                  <c:v>1306</c:v>
                </c:pt>
                <c:pt idx="308">
                  <c:v>1306</c:v>
                </c:pt>
                <c:pt idx="309">
                  <c:v>1306</c:v>
                </c:pt>
                <c:pt idx="310">
                  <c:v>1353</c:v>
                </c:pt>
                <c:pt idx="311">
                  <c:v>1353</c:v>
                </c:pt>
                <c:pt idx="312">
                  <c:v>1353</c:v>
                </c:pt>
                <c:pt idx="313">
                  <c:v>1353</c:v>
                </c:pt>
                <c:pt idx="314">
                  <c:v>1155</c:v>
                </c:pt>
                <c:pt idx="315">
                  <c:v>1145</c:v>
                </c:pt>
                <c:pt idx="316">
                  <c:v>1128</c:v>
                </c:pt>
                <c:pt idx="317">
                  <c:v>1086</c:v>
                </c:pt>
                <c:pt idx="318">
                  <c:v>1045</c:v>
                </c:pt>
                <c:pt idx="319">
                  <c:v>0.5</c:v>
                </c:pt>
                <c:pt idx="320">
                  <c:v>0.5</c:v>
                </c:pt>
                <c:pt idx="321">
                  <c:v>398</c:v>
                </c:pt>
                <c:pt idx="322">
                  <c:v>398</c:v>
                </c:pt>
                <c:pt idx="323">
                  <c:v>398</c:v>
                </c:pt>
                <c:pt idx="324">
                  <c:v>943</c:v>
                </c:pt>
                <c:pt idx="325">
                  <c:v>944</c:v>
                </c:pt>
                <c:pt idx="326">
                  <c:v>931</c:v>
                </c:pt>
                <c:pt idx="327">
                  <c:v>924</c:v>
                </c:pt>
                <c:pt idx="328">
                  <c:v>1207</c:v>
                </c:pt>
                <c:pt idx="329">
                  <c:v>1207</c:v>
                </c:pt>
                <c:pt idx="330">
                  <c:v>1207</c:v>
                </c:pt>
                <c:pt idx="331">
                  <c:v>1250</c:v>
                </c:pt>
                <c:pt idx="332">
                  <c:v>1250</c:v>
                </c:pt>
                <c:pt idx="333">
                  <c:v>1250</c:v>
                </c:pt>
                <c:pt idx="334">
                  <c:v>748</c:v>
                </c:pt>
                <c:pt idx="335">
                  <c:v>748</c:v>
                </c:pt>
                <c:pt idx="336">
                  <c:v>748</c:v>
                </c:pt>
                <c:pt idx="337">
                  <c:v>748</c:v>
                </c:pt>
                <c:pt idx="338">
                  <c:v>748</c:v>
                </c:pt>
                <c:pt idx="339">
                  <c:v>748</c:v>
                </c:pt>
                <c:pt idx="340">
                  <c:v>748</c:v>
                </c:pt>
                <c:pt idx="341">
                  <c:v>748</c:v>
                </c:pt>
                <c:pt idx="342">
                  <c:v>748</c:v>
                </c:pt>
                <c:pt idx="343">
                  <c:v>748</c:v>
                </c:pt>
                <c:pt idx="344">
                  <c:v>748</c:v>
                </c:pt>
                <c:pt idx="345">
                  <c:v>748</c:v>
                </c:pt>
                <c:pt idx="346">
                  <c:v>748</c:v>
                </c:pt>
                <c:pt idx="347">
                  <c:v>748</c:v>
                </c:pt>
                <c:pt idx="348">
                  <c:v>748</c:v>
                </c:pt>
                <c:pt idx="349">
                  <c:v>748</c:v>
                </c:pt>
                <c:pt idx="350">
                  <c:v>748</c:v>
                </c:pt>
                <c:pt idx="351">
                  <c:v>748</c:v>
                </c:pt>
                <c:pt idx="352">
                  <c:v>748</c:v>
                </c:pt>
                <c:pt idx="353">
                  <c:v>748</c:v>
                </c:pt>
                <c:pt idx="354">
                  <c:v>748</c:v>
                </c:pt>
                <c:pt idx="355">
                  <c:v>748</c:v>
                </c:pt>
                <c:pt idx="356">
                  <c:v>748</c:v>
                </c:pt>
                <c:pt idx="357">
                  <c:v>748</c:v>
                </c:pt>
                <c:pt idx="358">
                  <c:v>748</c:v>
                </c:pt>
                <c:pt idx="359">
                  <c:v>748</c:v>
                </c:pt>
                <c:pt idx="360">
                  <c:v>748</c:v>
                </c:pt>
                <c:pt idx="361">
                  <c:v>748</c:v>
                </c:pt>
                <c:pt idx="362">
                  <c:v>748</c:v>
                </c:pt>
                <c:pt idx="363">
                  <c:v>748</c:v>
                </c:pt>
                <c:pt idx="364">
                  <c:v>748</c:v>
                </c:pt>
                <c:pt idx="365">
                  <c:v>748</c:v>
                </c:pt>
                <c:pt idx="366">
                  <c:v>748</c:v>
                </c:pt>
                <c:pt idx="367">
                  <c:v>748</c:v>
                </c:pt>
                <c:pt idx="368">
                  <c:v>748</c:v>
                </c:pt>
                <c:pt idx="369">
                  <c:v>748</c:v>
                </c:pt>
                <c:pt idx="370">
                  <c:v>748</c:v>
                </c:pt>
                <c:pt idx="371">
                  <c:v>748</c:v>
                </c:pt>
                <c:pt idx="372">
                  <c:v>748</c:v>
                </c:pt>
                <c:pt idx="373">
                  <c:v>748</c:v>
                </c:pt>
                <c:pt idx="374">
                  <c:v>748</c:v>
                </c:pt>
                <c:pt idx="375">
                  <c:v>748</c:v>
                </c:pt>
                <c:pt idx="376">
                  <c:v>748</c:v>
                </c:pt>
                <c:pt idx="377">
                  <c:v>748</c:v>
                </c:pt>
                <c:pt idx="378">
                  <c:v>748</c:v>
                </c:pt>
                <c:pt idx="379">
                  <c:v>748</c:v>
                </c:pt>
                <c:pt idx="380">
                  <c:v>260</c:v>
                </c:pt>
                <c:pt idx="381">
                  <c:v>262</c:v>
                </c:pt>
                <c:pt idx="382">
                  <c:v>310</c:v>
                </c:pt>
                <c:pt idx="383">
                  <c:v>13</c:v>
                </c:pt>
                <c:pt idx="384">
                  <c:v>17</c:v>
                </c:pt>
                <c:pt idx="385">
                  <c:v>17</c:v>
                </c:pt>
                <c:pt idx="386">
                  <c:v>1231</c:v>
                </c:pt>
                <c:pt idx="387">
                  <c:v>1231</c:v>
                </c:pt>
                <c:pt idx="388">
                  <c:v>1231</c:v>
                </c:pt>
                <c:pt idx="389">
                  <c:v>1231</c:v>
                </c:pt>
                <c:pt idx="390">
                  <c:v>26</c:v>
                </c:pt>
                <c:pt idx="391">
                  <c:v>27</c:v>
                </c:pt>
                <c:pt idx="392">
                  <c:v>28</c:v>
                </c:pt>
                <c:pt idx="393">
                  <c:v>30</c:v>
                </c:pt>
                <c:pt idx="394">
                  <c:v>327</c:v>
                </c:pt>
                <c:pt idx="395">
                  <c:v>2</c:v>
                </c:pt>
                <c:pt idx="396">
                  <c:v>4</c:v>
                </c:pt>
                <c:pt idx="397">
                  <c:v>5</c:v>
                </c:pt>
                <c:pt idx="398">
                  <c:v>4</c:v>
                </c:pt>
                <c:pt idx="399">
                  <c:v>4</c:v>
                </c:pt>
                <c:pt idx="400">
                  <c:v>4</c:v>
                </c:pt>
                <c:pt idx="401">
                  <c:v>640</c:v>
                </c:pt>
                <c:pt idx="402">
                  <c:v>1194</c:v>
                </c:pt>
                <c:pt idx="403">
                  <c:v>1194</c:v>
                </c:pt>
                <c:pt idx="404">
                  <c:v>1194</c:v>
                </c:pt>
                <c:pt idx="405">
                  <c:v>1194</c:v>
                </c:pt>
                <c:pt idx="406">
                  <c:v>1194</c:v>
                </c:pt>
                <c:pt idx="407">
                  <c:v>1194</c:v>
                </c:pt>
                <c:pt idx="408">
                  <c:v>541</c:v>
                </c:pt>
                <c:pt idx="409">
                  <c:v>541</c:v>
                </c:pt>
                <c:pt idx="410">
                  <c:v>541</c:v>
                </c:pt>
                <c:pt idx="411">
                  <c:v>541</c:v>
                </c:pt>
                <c:pt idx="412">
                  <c:v>541</c:v>
                </c:pt>
                <c:pt idx="413">
                  <c:v>541</c:v>
                </c:pt>
                <c:pt idx="414">
                  <c:v>541</c:v>
                </c:pt>
                <c:pt idx="415">
                  <c:v>541</c:v>
                </c:pt>
                <c:pt idx="416">
                  <c:v>541</c:v>
                </c:pt>
                <c:pt idx="417">
                  <c:v>541</c:v>
                </c:pt>
                <c:pt idx="418">
                  <c:v>541</c:v>
                </c:pt>
                <c:pt idx="419">
                  <c:v>541</c:v>
                </c:pt>
                <c:pt idx="420">
                  <c:v>541</c:v>
                </c:pt>
                <c:pt idx="421">
                  <c:v>541</c:v>
                </c:pt>
                <c:pt idx="422">
                  <c:v>548</c:v>
                </c:pt>
                <c:pt idx="423">
                  <c:v>548</c:v>
                </c:pt>
                <c:pt idx="424">
                  <c:v>548</c:v>
                </c:pt>
                <c:pt idx="425">
                  <c:v>548</c:v>
                </c:pt>
                <c:pt idx="426">
                  <c:v>548</c:v>
                </c:pt>
                <c:pt idx="427">
                  <c:v>548</c:v>
                </c:pt>
                <c:pt idx="428">
                  <c:v>548</c:v>
                </c:pt>
                <c:pt idx="429">
                  <c:v>548</c:v>
                </c:pt>
                <c:pt idx="430">
                  <c:v>548</c:v>
                </c:pt>
                <c:pt idx="431">
                  <c:v>548</c:v>
                </c:pt>
                <c:pt idx="432">
                  <c:v>548</c:v>
                </c:pt>
                <c:pt idx="433">
                  <c:v>6</c:v>
                </c:pt>
                <c:pt idx="434">
                  <c:v>3</c:v>
                </c:pt>
                <c:pt idx="435">
                  <c:v>11</c:v>
                </c:pt>
                <c:pt idx="436">
                  <c:v>11</c:v>
                </c:pt>
                <c:pt idx="437">
                  <c:v>364</c:v>
                </c:pt>
                <c:pt idx="438">
                  <c:v>1980</c:v>
                </c:pt>
                <c:pt idx="439">
                  <c:v>1980</c:v>
                </c:pt>
                <c:pt idx="440">
                  <c:v>1860</c:v>
                </c:pt>
                <c:pt idx="441">
                  <c:v>1860</c:v>
                </c:pt>
                <c:pt idx="442">
                  <c:v>1860</c:v>
                </c:pt>
                <c:pt idx="443">
                  <c:v>2000</c:v>
                </c:pt>
                <c:pt idx="444">
                  <c:v>2000</c:v>
                </c:pt>
                <c:pt idx="445">
                  <c:v>2000</c:v>
                </c:pt>
                <c:pt idx="446">
                  <c:v>2120</c:v>
                </c:pt>
                <c:pt idx="447">
                  <c:v>2120</c:v>
                </c:pt>
                <c:pt idx="448">
                  <c:v>2120</c:v>
                </c:pt>
                <c:pt idx="449">
                  <c:v>1970</c:v>
                </c:pt>
                <c:pt idx="450">
                  <c:v>1970</c:v>
                </c:pt>
                <c:pt idx="451">
                  <c:v>1970</c:v>
                </c:pt>
                <c:pt idx="452">
                  <c:v>1980</c:v>
                </c:pt>
                <c:pt idx="453">
                  <c:v>1980</c:v>
                </c:pt>
                <c:pt idx="454">
                  <c:v>3232</c:v>
                </c:pt>
                <c:pt idx="455">
                  <c:v>3232</c:v>
                </c:pt>
                <c:pt idx="456">
                  <c:v>3232</c:v>
                </c:pt>
                <c:pt idx="457">
                  <c:v>3232</c:v>
                </c:pt>
                <c:pt idx="458">
                  <c:v>1200</c:v>
                </c:pt>
                <c:pt idx="459">
                  <c:v>1200</c:v>
                </c:pt>
                <c:pt idx="460">
                  <c:v>475</c:v>
                </c:pt>
                <c:pt idx="461">
                  <c:v>475</c:v>
                </c:pt>
                <c:pt idx="462">
                  <c:v>475</c:v>
                </c:pt>
                <c:pt idx="463">
                  <c:v>2849</c:v>
                </c:pt>
                <c:pt idx="464">
                  <c:v>2849</c:v>
                </c:pt>
                <c:pt idx="465">
                  <c:v>2849</c:v>
                </c:pt>
                <c:pt idx="466">
                  <c:v>102</c:v>
                </c:pt>
                <c:pt idx="467">
                  <c:v>1255</c:v>
                </c:pt>
                <c:pt idx="468">
                  <c:v>155</c:v>
                </c:pt>
                <c:pt idx="469">
                  <c:v>155</c:v>
                </c:pt>
                <c:pt idx="470">
                  <c:v>155</c:v>
                </c:pt>
                <c:pt idx="471">
                  <c:v>155</c:v>
                </c:pt>
                <c:pt idx="472">
                  <c:v>155</c:v>
                </c:pt>
                <c:pt idx="473">
                  <c:v>156</c:v>
                </c:pt>
                <c:pt idx="474">
                  <c:v>156</c:v>
                </c:pt>
                <c:pt idx="475">
                  <c:v>156</c:v>
                </c:pt>
                <c:pt idx="476">
                  <c:v>156</c:v>
                </c:pt>
                <c:pt idx="477">
                  <c:v>156</c:v>
                </c:pt>
                <c:pt idx="478">
                  <c:v>48</c:v>
                </c:pt>
                <c:pt idx="479">
                  <c:v>51</c:v>
                </c:pt>
                <c:pt idx="480">
                  <c:v>51</c:v>
                </c:pt>
                <c:pt idx="481">
                  <c:v>53</c:v>
                </c:pt>
                <c:pt idx="482">
                  <c:v>69</c:v>
                </c:pt>
                <c:pt idx="483">
                  <c:v>48</c:v>
                </c:pt>
                <c:pt idx="484">
                  <c:v>51</c:v>
                </c:pt>
                <c:pt idx="485">
                  <c:v>53</c:v>
                </c:pt>
                <c:pt idx="486">
                  <c:v>69</c:v>
                </c:pt>
                <c:pt idx="487">
                  <c:v>1442</c:v>
                </c:pt>
                <c:pt idx="488">
                  <c:v>1442</c:v>
                </c:pt>
                <c:pt idx="489">
                  <c:v>1413</c:v>
                </c:pt>
                <c:pt idx="490">
                  <c:v>1413</c:v>
                </c:pt>
                <c:pt idx="491">
                  <c:v>940</c:v>
                </c:pt>
                <c:pt idx="492">
                  <c:v>1344</c:v>
                </c:pt>
                <c:pt idx="493">
                  <c:v>1339</c:v>
                </c:pt>
                <c:pt idx="494">
                  <c:v>1339</c:v>
                </c:pt>
                <c:pt idx="495">
                  <c:v>1339</c:v>
                </c:pt>
                <c:pt idx="496">
                  <c:v>522</c:v>
                </c:pt>
                <c:pt idx="497">
                  <c:v>522</c:v>
                </c:pt>
                <c:pt idx="498">
                  <c:v>522</c:v>
                </c:pt>
                <c:pt idx="499">
                  <c:v>475</c:v>
                </c:pt>
                <c:pt idx="500">
                  <c:v>475</c:v>
                </c:pt>
                <c:pt idx="501">
                  <c:v>475</c:v>
                </c:pt>
                <c:pt idx="502">
                  <c:v>475</c:v>
                </c:pt>
                <c:pt idx="503">
                  <c:v>1388</c:v>
                </c:pt>
                <c:pt idx="504">
                  <c:v>1386</c:v>
                </c:pt>
                <c:pt idx="505">
                  <c:v>1374</c:v>
                </c:pt>
                <c:pt idx="506">
                  <c:v>1316</c:v>
                </c:pt>
                <c:pt idx="507">
                  <c:v>1324</c:v>
                </c:pt>
                <c:pt idx="508">
                  <c:v>1328</c:v>
                </c:pt>
                <c:pt idx="509">
                  <c:v>2874</c:v>
                </c:pt>
                <c:pt idx="510">
                  <c:v>2874</c:v>
                </c:pt>
                <c:pt idx="511">
                  <c:v>37</c:v>
                </c:pt>
                <c:pt idx="512">
                  <c:v>8</c:v>
                </c:pt>
              </c:numCache>
            </c:numRef>
          </c:val>
          <c:extLst>
            <c:ext xmlns:c16="http://schemas.microsoft.com/office/drawing/2014/chart" uri="{C3380CC4-5D6E-409C-BE32-E72D297353CC}">
              <c16:uniqueId val="{0000001F-12EC-4A94-A014-0E8193327685}"/>
            </c:ext>
          </c:extLst>
        </c:ser>
        <c:ser>
          <c:idx val="32"/>
          <c:order val="32"/>
          <c:tx>
            <c:strRef>
              <c:f>Sheet1!$AH$1:$AH$2</c:f>
              <c:strCache>
                <c:ptCount val="2"/>
                <c:pt idx="0">
                  <c:v>Water Table Depth (m)</c:v>
                </c:pt>
              </c:strCache>
            </c:strRef>
          </c:tx>
          <c:spPr>
            <a:solidFill>
              <a:schemeClr val="accent3">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Sheet1!$AH$3:$AH$516</c:f>
              <c:numCache>
                <c:formatCode>0.00</c:formatCode>
                <c:ptCount val="514"/>
                <c:pt idx="0">
                  <c:v>0</c:v>
                </c:pt>
                <c:pt idx="1">
                  <c:v>0</c:v>
                </c:pt>
                <c:pt idx="2">
                  <c:v>0</c:v>
                </c:pt>
                <c:pt idx="3" formatCode="General">
                  <c:v>0</c:v>
                </c:pt>
                <c:pt idx="4" formatCode="General">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12</c:v>
                </c:pt>
                <c:pt idx="22">
                  <c:v>12</c:v>
                </c:pt>
                <c:pt idx="23">
                  <c:v>12</c:v>
                </c:pt>
                <c:pt idx="24">
                  <c:v>12</c:v>
                </c:pt>
                <c:pt idx="29">
                  <c:v>4</c:v>
                </c:pt>
                <c:pt idx="30">
                  <c:v>4</c:v>
                </c:pt>
                <c:pt idx="31">
                  <c:v>4</c:v>
                </c:pt>
                <c:pt idx="32">
                  <c:v>2.2999999999999998</c:v>
                </c:pt>
                <c:pt idx="33">
                  <c:v>2.2999999999999998</c:v>
                </c:pt>
                <c:pt idx="34">
                  <c:v>2.2999999999999998</c:v>
                </c:pt>
                <c:pt idx="35">
                  <c:v>2.2999999999999998</c:v>
                </c:pt>
                <c:pt idx="36">
                  <c:v>2.2999999999999998</c:v>
                </c:pt>
                <c:pt idx="37">
                  <c:v>1</c:v>
                </c:pt>
                <c:pt idx="38">
                  <c:v>1</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9">
                  <c:v>3</c:v>
                </c:pt>
                <c:pt idx="60">
                  <c:v>3</c:v>
                </c:pt>
                <c:pt idx="61">
                  <c:v>1.8</c:v>
                </c:pt>
                <c:pt idx="62">
                  <c:v>1.8</c:v>
                </c:pt>
                <c:pt idx="63">
                  <c:v>3.8</c:v>
                </c:pt>
                <c:pt idx="64">
                  <c:v>3.8</c:v>
                </c:pt>
                <c:pt idx="65">
                  <c:v>7.2</c:v>
                </c:pt>
                <c:pt idx="66">
                  <c:v>7.2</c:v>
                </c:pt>
                <c:pt idx="70">
                  <c:v>0</c:v>
                </c:pt>
                <c:pt idx="71">
                  <c:v>10</c:v>
                </c:pt>
                <c:pt idx="72">
                  <c:v>10</c:v>
                </c:pt>
                <c:pt idx="73">
                  <c:v>10</c:v>
                </c:pt>
                <c:pt idx="74">
                  <c:v>10</c:v>
                </c:pt>
                <c:pt idx="75">
                  <c:v>1.6</c:v>
                </c:pt>
                <c:pt idx="76">
                  <c:v>3</c:v>
                </c:pt>
                <c:pt idx="77">
                  <c:v>2.9</c:v>
                </c:pt>
                <c:pt idx="78">
                  <c:v>2.9</c:v>
                </c:pt>
                <c:pt idx="86">
                  <c:v>3.8</c:v>
                </c:pt>
                <c:pt idx="87">
                  <c:v>15</c:v>
                </c:pt>
                <c:pt idx="88">
                  <c:v>0</c:v>
                </c:pt>
                <c:pt idx="89">
                  <c:v>0</c:v>
                </c:pt>
                <c:pt idx="90">
                  <c:v>0</c:v>
                </c:pt>
                <c:pt idx="91">
                  <c:v>0</c:v>
                </c:pt>
                <c:pt idx="92">
                  <c:v>4.5</c:v>
                </c:pt>
                <c:pt idx="93">
                  <c:v>4.5</c:v>
                </c:pt>
                <c:pt idx="94">
                  <c:v>4.5</c:v>
                </c:pt>
                <c:pt idx="95">
                  <c:v>0</c:v>
                </c:pt>
                <c:pt idx="96">
                  <c:v>0</c:v>
                </c:pt>
                <c:pt idx="100">
                  <c:v>0</c:v>
                </c:pt>
                <c:pt idx="101">
                  <c:v>0</c:v>
                </c:pt>
                <c:pt idx="102">
                  <c:v>1.7</c:v>
                </c:pt>
                <c:pt idx="106">
                  <c:v>3</c:v>
                </c:pt>
                <c:pt idx="107">
                  <c:v>3</c:v>
                </c:pt>
                <c:pt idx="108">
                  <c:v>7</c:v>
                </c:pt>
                <c:pt idx="109">
                  <c:v>7</c:v>
                </c:pt>
                <c:pt idx="110">
                  <c:v>7</c:v>
                </c:pt>
                <c:pt idx="111">
                  <c:v>7</c:v>
                </c:pt>
                <c:pt idx="112">
                  <c:v>0</c:v>
                </c:pt>
                <c:pt idx="113">
                  <c:v>0</c:v>
                </c:pt>
                <c:pt idx="114">
                  <c:v>0</c:v>
                </c:pt>
                <c:pt idx="115">
                  <c:v>0</c:v>
                </c:pt>
                <c:pt idx="116">
                  <c:v>0</c:v>
                </c:pt>
                <c:pt idx="117">
                  <c:v>24.3</c:v>
                </c:pt>
                <c:pt idx="118">
                  <c:v>24.3</c:v>
                </c:pt>
                <c:pt idx="119">
                  <c:v>24.3</c:v>
                </c:pt>
                <c:pt idx="120">
                  <c:v>24.3</c:v>
                </c:pt>
                <c:pt idx="121">
                  <c:v>24.3</c:v>
                </c:pt>
                <c:pt idx="122">
                  <c:v>2.2999999999999998</c:v>
                </c:pt>
                <c:pt idx="123">
                  <c:v>2.2999999999999998</c:v>
                </c:pt>
                <c:pt idx="124">
                  <c:v>2.2999999999999998</c:v>
                </c:pt>
                <c:pt idx="125">
                  <c:v>2.2999999999999998</c:v>
                </c:pt>
                <c:pt idx="126">
                  <c:v>2.2999999999999998</c:v>
                </c:pt>
                <c:pt idx="127">
                  <c:v>24.3</c:v>
                </c:pt>
                <c:pt idx="128">
                  <c:v>24.3</c:v>
                </c:pt>
                <c:pt idx="129">
                  <c:v>24.3</c:v>
                </c:pt>
                <c:pt idx="130">
                  <c:v>24.3</c:v>
                </c:pt>
                <c:pt idx="131">
                  <c:v>24.3</c:v>
                </c:pt>
                <c:pt idx="137">
                  <c:v>0.25</c:v>
                </c:pt>
                <c:pt idx="138">
                  <c:v>0.25</c:v>
                </c:pt>
                <c:pt idx="139">
                  <c:v>0.25</c:v>
                </c:pt>
                <c:pt idx="140">
                  <c:v>0</c:v>
                </c:pt>
                <c:pt idx="141">
                  <c:v>0</c:v>
                </c:pt>
                <c:pt idx="142">
                  <c:v>0</c:v>
                </c:pt>
                <c:pt idx="143">
                  <c:v>0</c:v>
                </c:pt>
                <c:pt idx="144">
                  <c:v>0</c:v>
                </c:pt>
                <c:pt idx="145">
                  <c:v>0</c:v>
                </c:pt>
                <c:pt idx="146">
                  <c:v>0</c:v>
                </c:pt>
                <c:pt idx="147">
                  <c:v>0</c:v>
                </c:pt>
                <c:pt idx="148">
                  <c:v>0</c:v>
                </c:pt>
                <c:pt idx="149">
                  <c:v>0</c:v>
                </c:pt>
                <c:pt idx="150">
                  <c:v>0</c:v>
                </c:pt>
                <c:pt idx="151">
                  <c:v>0</c:v>
                </c:pt>
                <c:pt idx="153">
                  <c:v>0.3</c:v>
                </c:pt>
                <c:pt idx="154">
                  <c:v>1.2</c:v>
                </c:pt>
                <c:pt idx="155">
                  <c:v>1.8</c:v>
                </c:pt>
                <c:pt idx="156">
                  <c:v>2</c:v>
                </c:pt>
                <c:pt idx="157">
                  <c:v>3.2</c:v>
                </c:pt>
                <c:pt idx="158">
                  <c:v>1.2</c:v>
                </c:pt>
                <c:pt idx="159">
                  <c:v>1.8</c:v>
                </c:pt>
                <c:pt idx="160">
                  <c:v>2</c:v>
                </c:pt>
                <c:pt idx="161">
                  <c:v>3.2</c:v>
                </c:pt>
                <c:pt idx="162">
                  <c:v>4.0999999999999996</c:v>
                </c:pt>
                <c:pt idx="163">
                  <c:v>5</c:v>
                </c:pt>
                <c:pt idx="164">
                  <c:v>5.7</c:v>
                </c:pt>
                <c:pt idx="165">
                  <c:v>1.2</c:v>
                </c:pt>
                <c:pt idx="166">
                  <c:v>1.8</c:v>
                </c:pt>
                <c:pt idx="167">
                  <c:v>2</c:v>
                </c:pt>
                <c:pt idx="168">
                  <c:v>3.2</c:v>
                </c:pt>
                <c:pt idx="169">
                  <c:v>4.0999999999999996</c:v>
                </c:pt>
                <c:pt idx="170">
                  <c:v>5.7</c:v>
                </c:pt>
                <c:pt idx="173">
                  <c:v>0</c:v>
                </c:pt>
                <c:pt idx="193">
                  <c:v>4.4000000000000004</c:v>
                </c:pt>
                <c:pt idx="194">
                  <c:v>4.4000000000000004</c:v>
                </c:pt>
                <c:pt idx="195">
                  <c:v>4.4000000000000004</c:v>
                </c:pt>
                <c:pt idx="196">
                  <c:v>4.4000000000000004</c:v>
                </c:pt>
                <c:pt idx="197">
                  <c:v>4.4000000000000004</c:v>
                </c:pt>
                <c:pt idx="198">
                  <c:v>1</c:v>
                </c:pt>
                <c:pt idx="199">
                  <c:v>1</c:v>
                </c:pt>
                <c:pt idx="200">
                  <c:v>0</c:v>
                </c:pt>
                <c:pt idx="201">
                  <c:v>80</c:v>
                </c:pt>
                <c:pt idx="202">
                  <c:v>80</c:v>
                </c:pt>
                <c:pt idx="203">
                  <c:v>0</c:v>
                </c:pt>
                <c:pt idx="204">
                  <c:v>0.5</c:v>
                </c:pt>
                <c:pt idx="205">
                  <c:v>0.5</c:v>
                </c:pt>
                <c:pt idx="206">
                  <c:v>0.5</c:v>
                </c:pt>
                <c:pt idx="207">
                  <c:v>0.5</c:v>
                </c:pt>
                <c:pt idx="208">
                  <c:v>0</c:v>
                </c:pt>
                <c:pt idx="209">
                  <c:v>0</c:v>
                </c:pt>
                <c:pt idx="210">
                  <c:v>0</c:v>
                </c:pt>
                <c:pt idx="224">
                  <c:v>0</c:v>
                </c:pt>
                <c:pt idx="225">
                  <c:v>0</c:v>
                </c:pt>
                <c:pt idx="226">
                  <c:v>0</c:v>
                </c:pt>
                <c:pt idx="227">
                  <c:v>0</c:v>
                </c:pt>
                <c:pt idx="228">
                  <c:v>0</c:v>
                </c:pt>
                <c:pt idx="229">
                  <c:v>10.67</c:v>
                </c:pt>
                <c:pt idx="230">
                  <c:v>10.67</c:v>
                </c:pt>
                <c:pt idx="231">
                  <c:v>5</c:v>
                </c:pt>
                <c:pt idx="232">
                  <c:v>0</c:v>
                </c:pt>
                <c:pt idx="233">
                  <c:v>1</c:v>
                </c:pt>
                <c:pt idx="234">
                  <c:v>1.1000000000000001</c:v>
                </c:pt>
                <c:pt idx="235">
                  <c:v>1</c:v>
                </c:pt>
                <c:pt idx="236">
                  <c:v>1.05</c:v>
                </c:pt>
                <c:pt idx="237">
                  <c:v>1</c:v>
                </c:pt>
                <c:pt idx="240">
                  <c:v>0</c:v>
                </c:pt>
                <c:pt idx="241">
                  <c:v>3.2</c:v>
                </c:pt>
                <c:pt idx="242">
                  <c:v>0</c:v>
                </c:pt>
                <c:pt idx="243">
                  <c:v>0</c:v>
                </c:pt>
                <c:pt idx="244">
                  <c:v>0</c:v>
                </c:pt>
                <c:pt idx="245">
                  <c:v>0</c:v>
                </c:pt>
                <c:pt idx="246">
                  <c:v>0</c:v>
                </c:pt>
                <c:pt idx="256">
                  <c:v>0</c:v>
                </c:pt>
                <c:pt idx="296">
                  <c:v>0</c:v>
                </c:pt>
                <c:pt idx="300">
                  <c:v>0</c:v>
                </c:pt>
                <c:pt idx="301">
                  <c:v>0</c:v>
                </c:pt>
                <c:pt idx="302">
                  <c:v>0</c:v>
                </c:pt>
                <c:pt idx="303">
                  <c:v>0</c:v>
                </c:pt>
                <c:pt idx="304">
                  <c:v>0</c:v>
                </c:pt>
                <c:pt idx="305">
                  <c:v>0</c:v>
                </c:pt>
                <c:pt idx="314">
                  <c:v>0</c:v>
                </c:pt>
                <c:pt idx="315">
                  <c:v>0</c:v>
                </c:pt>
                <c:pt idx="316">
                  <c:v>0</c:v>
                </c:pt>
                <c:pt idx="317">
                  <c:v>0</c:v>
                </c:pt>
                <c:pt idx="318">
                  <c:v>0</c:v>
                </c:pt>
                <c:pt idx="319">
                  <c:v>0</c:v>
                </c:pt>
                <c:pt idx="320">
                  <c:v>0</c:v>
                </c:pt>
                <c:pt idx="321">
                  <c:v>0</c:v>
                </c:pt>
                <c:pt idx="322">
                  <c:v>0</c:v>
                </c:pt>
                <c:pt idx="323">
                  <c:v>0</c:v>
                </c:pt>
                <c:pt idx="324">
                  <c:v>1.8</c:v>
                </c:pt>
                <c:pt idx="325">
                  <c:v>2</c:v>
                </c:pt>
                <c:pt idx="326">
                  <c:v>3.25</c:v>
                </c:pt>
                <c:pt idx="327">
                  <c:v>3.8</c:v>
                </c:pt>
                <c:pt idx="328">
                  <c:v>0</c:v>
                </c:pt>
                <c:pt idx="329">
                  <c:v>0</c:v>
                </c:pt>
                <c:pt idx="330">
                  <c:v>0</c:v>
                </c:pt>
                <c:pt idx="331">
                  <c:v>0</c:v>
                </c:pt>
                <c:pt idx="332">
                  <c:v>0</c:v>
                </c:pt>
                <c:pt idx="333">
                  <c:v>0</c:v>
                </c:pt>
                <c:pt idx="380">
                  <c:v>0</c:v>
                </c:pt>
                <c:pt idx="381">
                  <c:v>0</c:v>
                </c:pt>
                <c:pt idx="383">
                  <c:v>0</c:v>
                </c:pt>
                <c:pt idx="384">
                  <c:v>0</c:v>
                </c:pt>
                <c:pt idx="385">
                  <c:v>0</c:v>
                </c:pt>
                <c:pt idx="390">
                  <c:v>0</c:v>
                </c:pt>
                <c:pt idx="391">
                  <c:v>0</c:v>
                </c:pt>
                <c:pt idx="392">
                  <c:v>0</c:v>
                </c:pt>
                <c:pt idx="393">
                  <c:v>0</c:v>
                </c:pt>
                <c:pt idx="394">
                  <c:v>0</c:v>
                </c:pt>
                <c:pt idx="395">
                  <c:v>1.5</c:v>
                </c:pt>
                <c:pt idx="396">
                  <c:v>3</c:v>
                </c:pt>
                <c:pt idx="397">
                  <c:v>3.5</c:v>
                </c:pt>
                <c:pt idx="398">
                  <c:v>2.7</c:v>
                </c:pt>
                <c:pt idx="399">
                  <c:v>2.7</c:v>
                </c:pt>
                <c:pt idx="400">
                  <c:v>2.7</c:v>
                </c:pt>
                <c:pt idx="402" formatCode="General">
                  <c:v>0</c:v>
                </c:pt>
                <c:pt idx="403" formatCode="General">
                  <c:v>0</c:v>
                </c:pt>
                <c:pt idx="404" formatCode="General">
                  <c:v>0</c:v>
                </c:pt>
                <c:pt idx="405" formatCode="General">
                  <c:v>0</c:v>
                </c:pt>
                <c:pt idx="406" formatCode="General">
                  <c:v>0</c:v>
                </c:pt>
                <c:pt idx="407" formatCode="General">
                  <c:v>0</c:v>
                </c:pt>
                <c:pt idx="433" formatCode="General">
                  <c:v>6</c:v>
                </c:pt>
                <c:pt idx="434" formatCode="General">
                  <c:v>3</c:v>
                </c:pt>
                <c:pt idx="435" formatCode="General">
                  <c:v>11</c:v>
                </c:pt>
                <c:pt idx="436" formatCode="General">
                  <c:v>11</c:v>
                </c:pt>
                <c:pt idx="437">
                  <c:v>8.1999999999999993</c:v>
                </c:pt>
                <c:pt idx="452">
                  <c:v>0</c:v>
                </c:pt>
                <c:pt idx="453">
                  <c:v>0</c:v>
                </c:pt>
                <c:pt idx="460">
                  <c:v>5</c:v>
                </c:pt>
                <c:pt idx="461">
                  <c:v>5</c:v>
                </c:pt>
                <c:pt idx="462">
                  <c:v>5</c:v>
                </c:pt>
                <c:pt idx="463">
                  <c:v>0</c:v>
                </c:pt>
                <c:pt idx="464">
                  <c:v>0</c:v>
                </c:pt>
                <c:pt idx="465">
                  <c:v>0</c:v>
                </c:pt>
                <c:pt idx="467">
                  <c:v>0</c:v>
                </c:pt>
                <c:pt idx="468">
                  <c:v>0</c:v>
                </c:pt>
                <c:pt idx="469">
                  <c:v>0</c:v>
                </c:pt>
                <c:pt idx="470">
                  <c:v>0</c:v>
                </c:pt>
                <c:pt idx="471">
                  <c:v>0</c:v>
                </c:pt>
                <c:pt idx="472">
                  <c:v>0</c:v>
                </c:pt>
                <c:pt idx="473">
                  <c:v>0</c:v>
                </c:pt>
                <c:pt idx="474">
                  <c:v>0</c:v>
                </c:pt>
                <c:pt idx="475">
                  <c:v>0</c:v>
                </c:pt>
                <c:pt idx="476">
                  <c:v>0</c:v>
                </c:pt>
                <c:pt idx="477">
                  <c:v>0</c:v>
                </c:pt>
                <c:pt idx="478">
                  <c:v>2.5</c:v>
                </c:pt>
                <c:pt idx="479">
                  <c:v>4</c:v>
                </c:pt>
                <c:pt idx="480">
                  <c:v>4</c:v>
                </c:pt>
                <c:pt idx="481">
                  <c:v>9</c:v>
                </c:pt>
                <c:pt idx="482">
                  <c:v>30</c:v>
                </c:pt>
                <c:pt idx="483">
                  <c:v>2.5</c:v>
                </c:pt>
                <c:pt idx="484">
                  <c:v>4</c:v>
                </c:pt>
                <c:pt idx="485">
                  <c:v>9</c:v>
                </c:pt>
                <c:pt idx="486">
                  <c:v>30</c:v>
                </c:pt>
                <c:pt idx="487">
                  <c:v>0</c:v>
                </c:pt>
                <c:pt idx="488">
                  <c:v>0</c:v>
                </c:pt>
                <c:pt idx="489">
                  <c:v>0</c:v>
                </c:pt>
                <c:pt idx="490">
                  <c:v>0</c:v>
                </c:pt>
                <c:pt idx="491">
                  <c:v>0</c:v>
                </c:pt>
                <c:pt idx="492">
                  <c:v>0</c:v>
                </c:pt>
                <c:pt idx="493">
                  <c:v>80</c:v>
                </c:pt>
                <c:pt idx="494">
                  <c:v>80</c:v>
                </c:pt>
                <c:pt idx="495">
                  <c:v>80</c:v>
                </c:pt>
                <c:pt idx="496">
                  <c:v>2.7</c:v>
                </c:pt>
                <c:pt idx="497">
                  <c:v>2.7</c:v>
                </c:pt>
                <c:pt idx="498">
                  <c:v>2.7</c:v>
                </c:pt>
                <c:pt idx="499">
                  <c:v>5</c:v>
                </c:pt>
                <c:pt idx="500">
                  <c:v>5</c:v>
                </c:pt>
                <c:pt idx="501">
                  <c:v>5</c:v>
                </c:pt>
                <c:pt idx="502">
                  <c:v>5</c:v>
                </c:pt>
                <c:pt idx="503">
                  <c:v>4.4000000000000004</c:v>
                </c:pt>
                <c:pt idx="504">
                  <c:v>4.5599999999999996</c:v>
                </c:pt>
                <c:pt idx="505">
                  <c:v>5</c:v>
                </c:pt>
                <c:pt idx="506">
                  <c:v>3.7</c:v>
                </c:pt>
                <c:pt idx="507">
                  <c:v>6.1</c:v>
                </c:pt>
                <c:pt idx="508">
                  <c:v>7.7</c:v>
                </c:pt>
                <c:pt idx="509">
                  <c:v>0</c:v>
                </c:pt>
                <c:pt idx="510">
                  <c:v>0</c:v>
                </c:pt>
                <c:pt idx="511">
                  <c:v>50</c:v>
                </c:pt>
                <c:pt idx="512">
                  <c:v>15</c:v>
                </c:pt>
              </c:numCache>
            </c:numRef>
          </c:val>
          <c:extLst>
            <c:ext xmlns:c16="http://schemas.microsoft.com/office/drawing/2014/chart" uri="{C3380CC4-5D6E-409C-BE32-E72D297353CC}">
              <c16:uniqueId val="{00000020-12EC-4A94-A014-0E8193327685}"/>
            </c:ext>
          </c:extLst>
        </c:ser>
        <c:ser>
          <c:idx val="33"/>
          <c:order val="33"/>
          <c:tx>
            <c:strRef>
              <c:f>Sheet1!$AI$1:$AI$2</c:f>
              <c:strCache>
                <c:ptCount val="2"/>
                <c:pt idx="0">
                  <c:v>Topographic Position</c:v>
                </c:pt>
                <c:pt idx="1">
                  <c:v>Upland</c:v>
                </c:pt>
              </c:strCache>
            </c:strRef>
          </c:tx>
          <c:spPr>
            <a:solidFill>
              <a:schemeClr val="accent4">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Sheet1!$AI$3:$AI$516</c:f>
              <c:numCache>
                <c:formatCode>General</c:formatCode>
                <c:ptCount val="514"/>
                <c:pt idx="21">
                  <c:v>0</c:v>
                </c:pt>
                <c:pt idx="22">
                  <c:v>0</c:v>
                </c:pt>
                <c:pt idx="23">
                  <c:v>0</c:v>
                </c:pt>
                <c:pt idx="24">
                  <c:v>0</c:v>
                </c:pt>
                <c:pt idx="25">
                  <c:v>0</c:v>
                </c:pt>
                <c:pt idx="26">
                  <c:v>0</c:v>
                </c:pt>
                <c:pt idx="27">
                  <c:v>0</c:v>
                </c:pt>
                <c:pt idx="28">
                  <c:v>0</c:v>
                </c:pt>
                <c:pt idx="29">
                  <c:v>0</c:v>
                </c:pt>
                <c:pt idx="39">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67">
                  <c:v>0</c:v>
                </c:pt>
                <c:pt idx="68">
                  <c:v>0</c:v>
                </c:pt>
                <c:pt idx="69">
                  <c:v>0</c:v>
                </c:pt>
                <c:pt idx="82">
                  <c:v>0</c:v>
                </c:pt>
                <c:pt idx="83">
                  <c:v>0</c:v>
                </c:pt>
                <c:pt idx="84">
                  <c:v>0</c:v>
                </c:pt>
                <c:pt idx="85">
                  <c:v>0</c:v>
                </c:pt>
                <c:pt idx="87">
                  <c:v>0</c:v>
                </c:pt>
                <c:pt idx="95">
                  <c:v>0</c:v>
                </c:pt>
                <c:pt idx="96">
                  <c:v>0</c:v>
                </c:pt>
                <c:pt idx="97">
                  <c:v>0</c:v>
                </c:pt>
                <c:pt idx="98">
                  <c:v>0</c:v>
                </c:pt>
                <c:pt idx="99">
                  <c:v>0</c:v>
                </c:pt>
                <c:pt idx="100">
                  <c:v>0</c:v>
                </c:pt>
                <c:pt idx="104">
                  <c:v>0</c:v>
                </c:pt>
                <c:pt idx="105">
                  <c:v>0</c:v>
                </c:pt>
                <c:pt idx="108">
                  <c:v>0</c:v>
                </c:pt>
                <c:pt idx="109">
                  <c:v>0</c:v>
                </c:pt>
                <c:pt idx="110">
                  <c:v>0</c:v>
                </c:pt>
                <c:pt idx="111">
                  <c:v>0</c:v>
                </c:pt>
                <c:pt idx="117">
                  <c:v>0</c:v>
                </c:pt>
                <c:pt idx="118">
                  <c:v>0</c:v>
                </c:pt>
                <c:pt idx="119">
                  <c:v>0</c:v>
                </c:pt>
                <c:pt idx="120">
                  <c:v>0</c:v>
                </c:pt>
                <c:pt idx="121">
                  <c:v>0</c:v>
                </c:pt>
                <c:pt idx="127">
                  <c:v>0</c:v>
                </c:pt>
                <c:pt idx="128">
                  <c:v>0</c:v>
                </c:pt>
                <c:pt idx="129">
                  <c:v>0</c:v>
                </c:pt>
                <c:pt idx="130">
                  <c:v>0</c:v>
                </c:pt>
                <c:pt idx="131">
                  <c:v>0</c:v>
                </c:pt>
                <c:pt idx="132">
                  <c:v>0</c:v>
                </c:pt>
                <c:pt idx="133">
                  <c:v>0</c:v>
                </c:pt>
                <c:pt idx="135">
                  <c:v>0</c:v>
                </c:pt>
                <c:pt idx="150">
                  <c:v>0</c:v>
                </c:pt>
                <c:pt idx="151">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200">
                  <c:v>0</c:v>
                </c:pt>
                <c:pt idx="201">
                  <c:v>0</c:v>
                </c:pt>
                <c:pt idx="202">
                  <c:v>0</c:v>
                </c:pt>
                <c:pt idx="203">
                  <c:v>0</c:v>
                </c:pt>
                <c:pt idx="238">
                  <c:v>0</c:v>
                </c:pt>
                <c:pt idx="239">
                  <c:v>0</c:v>
                </c:pt>
                <c:pt idx="244">
                  <c:v>0</c:v>
                </c:pt>
                <c:pt idx="245">
                  <c:v>0</c:v>
                </c:pt>
                <c:pt idx="246">
                  <c:v>0</c:v>
                </c:pt>
                <c:pt idx="247">
                  <c:v>0</c:v>
                </c:pt>
                <c:pt idx="248">
                  <c:v>0</c:v>
                </c:pt>
                <c:pt idx="249">
                  <c:v>0</c:v>
                </c:pt>
                <c:pt idx="250">
                  <c:v>0</c:v>
                </c:pt>
                <c:pt idx="251">
                  <c:v>0</c:v>
                </c:pt>
                <c:pt idx="252">
                  <c:v>0</c:v>
                </c:pt>
                <c:pt idx="253">
                  <c:v>0</c:v>
                </c:pt>
                <c:pt idx="254">
                  <c:v>0</c:v>
                </c:pt>
                <c:pt idx="255">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4">
                  <c:v>0</c:v>
                </c:pt>
                <c:pt idx="283">
                  <c:v>0</c:v>
                </c:pt>
                <c:pt idx="284">
                  <c:v>0</c:v>
                </c:pt>
                <c:pt idx="285">
                  <c:v>0</c:v>
                </c:pt>
                <c:pt idx="286">
                  <c:v>0</c:v>
                </c:pt>
                <c:pt idx="293">
                  <c:v>0</c:v>
                </c:pt>
                <c:pt idx="294">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1">
                  <c:v>0</c:v>
                </c:pt>
                <c:pt idx="382">
                  <c:v>0</c:v>
                </c:pt>
                <c:pt idx="386">
                  <c:v>0</c:v>
                </c:pt>
                <c:pt idx="387">
                  <c:v>0</c:v>
                </c:pt>
                <c:pt idx="388">
                  <c:v>0</c:v>
                </c:pt>
                <c:pt idx="389">
                  <c:v>0</c:v>
                </c:pt>
                <c:pt idx="401">
                  <c:v>0</c:v>
                </c:pt>
                <c:pt idx="402">
                  <c:v>0</c:v>
                </c:pt>
                <c:pt idx="403">
                  <c:v>0</c:v>
                </c:pt>
                <c:pt idx="404">
                  <c:v>0</c:v>
                </c:pt>
                <c:pt idx="405">
                  <c:v>0</c:v>
                </c:pt>
                <c:pt idx="406">
                  <c:v>0</c:v>
                </c:pt>
                <c:pt idx="407">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3">
                  <c:v>0</c:v>
                </c:pt>
                <c:pt idx="464">
                  <c:v>0</c:v>
                </c:pt>
                <c:pt idx="465">
                  <c:v>0</c:v>
                </c:pt>
                <c:pt idx="466">
                  <c:v>0</c:v>
                </c:pt>
                <c:pt idx="481">
                  <c:v>0</c:v>
                </c:pt>
                <c:pt idx="482">
                  <c:v>0</c:v>
                </c:pt>
                <c:pt idx="485">
                  <c:v>0</c:v>
                </c:pt>
                <c:pt idx="486">
                  <c:v>0</c:v>
                </c:pt>
                <c:pt idx="487">
                  <c:v>0</c:v>
                </c:pt>
                <c:pt idx="488">
                  <c:v>0</c:v>
                </c:pt>
                <c:pt idx="489">
                  <c:v>0</c:v>
                </c:pt>
                <c:pt idx="490">
                  <c:v>0</c:v>
                </c:pt>
                <c:pt idx="492">
                  <c:v>0</c:v>
                </c:pt>
                <c:pt idx="493">
                  <c:v>0</c:v>
                </c:pt>
                <c:pt idx="494">
                  <c:v>0</c:v>
                </c:pt>
                <c:pt idx="495">
                  <c:v>0</c:v>
                </c:pt>
                <c:pt idx="507">
                  <c:v>0</c:v>
                </c:pt>
                <c:pt idx="508">
                  <c:v>0</c:v>
                </c:pt>
                <c:pt idx="511">
                  <c:v>0</c:v>
                </c:pt>
              </c:numCache>
            </c:numRef>
          </c:val>
          <c:extLst>
            <c:ext xmlns:c16="http://schemas.microsoft.com/office/drawing/2014/chart" uri="{C3380CC4-5D6E-409C-BE32-E72D297353CC}">
              <c16:uniqueId val="{00000021-12EC-4A94-A014-0E8193327685}"/>
            </c:ext>
          </c:extLst>
        </c:ser>
        <c:ser>
          <c:idx val="34"/>
          <c:order val="34"/>
          <c:tx>
            <c:strRef>
              <c:f>Sheet1!$AJ$1:$AJ$2</c:f>
              <c:strCache>
                <c:ptCount val="2"/>
                <c:pt idx="0">
                  <c:v>Topographic Position</c:v>
                </c:pt>
                <c:pt idx="1">
                  <c:v>Lowland</c:v>
                </c:pt>
              </c:strCache>
            </c:strRef>
          </c:tx>
          <c:spPr>
            <a:solidFill>
              <a:schemeClr val="accent5">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Sheet1!$AJ$3:$AJ$516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32">
                  <c:v>0</c:v>
                </c:pt>
                <c:pt idx="37">
                  <c:v>0</c:v>
                </c:pt>
                <c:pt idx="59">
                  <c:v>0</c:v>
                </c:pt>
                <c:pt idx="60">
                  <c:v>0</c:v>
                </c:pt>
                <c:pt idx="61">
                  <c:v>0</c:v>
                </c:pt>
                <c:pt idx="62">
                  <c:v>0</c:v>
                </c:pt>
                <c:pt idx="63">
                  <c:v>0</c:v>
                </c:pt>
                <c:pt idx="64">
                  <c:v>0</c:v>
                </c:pt>
                <c:pt idx="65">
                  <c:v>0</c:v>
                </c:pt>
                <c:pt idx="66">
                  <c:v>0</c:v>
                </c:pt>
                <c:pt idx="70">
                  <c:v>0</c:v>
                </c:pt>
                <c:pt idx="71">
                  <c:v>0</c:v>
                </c:pt>
                <c:pt idx="72">
                  <c:v>0</c:v>
                </c:pt>
                <c:pt idx="73">
                  <c:v>0</c:v>
                </c:pt>
                <c:pt idx="74">
                  <c:v>0</c:v>
                </c:pt>
                <c:pt idx="75">
                  <c:v>0</c:v>
                </c:pt>
                <c:pt idx="76">
                  <c:v>0</c:v>
                </c:pt>
                <c:pt idx="77">
                  <c:v>0</c:v>
                </c:pt>
                <c:pt idx="78">
                  <c:v>0</c:v>
                </c:pt>
                <c:pt idx="79">
                  <c:v>0</c:v>
                </c:pt>
                <c:pt idx="80">
                  <c:v>0</c:v>
                </c:pt>
                <c:pt idx="81">
                  <c:v>0</c:v>
                </c:pt>
                <c:pt idx="86">
                  <c:v>0</c:v>
                </c:pt>
                <c:pt idx="88">
                  <c:v>0</c:v>
                </c:pt>
                <c:pt idx="89">
                  <c:v>0</c:v>
                </c:pt>
                <c:pt idx="90">
                  <c:v>0</c:v>
                </c:pt>
                <c:pt idx="91">
                  <c:v>0</c:v>
                </c:pt>
                <c:pt idx="92">
                  <c:v>0</c:v>
                </c:pt>
                <c:pt idx="93">
                  <c:v>0</c:v>
                </c:pt>
                <c:pt idx="94">
                  <c:v>0</c:v>
                </c:pt>
                <c:pt idx="101">
                  <c:v>0</c:v>
                </c:pt>
                <c:pt idx="102">
                  <c:v>0</c:v>
                </c:pt>
                <c:pt idx="103">
                  <c:v>0</c:v>
                </c:pt>
                <c:pt idx="106">
                  <c:v>0</c:v>
                </c:pt>
                <c:pt idx="107">
                  <c:v>0</c:v>
                </c:pt>
                <c:pt idx="112">
                  <c:v>0</c:v>
                </c:pt>
                <c:pt idx="113">
                  <c:v>0</c:v>
                </c:pt>
                <c:pt idx="114">
                  <c:v>0</c:v>
                </c:pt>
                <c:pt idx="115">
                  <c:v>0</c:v>
                </c:pt>
                <c:pt idx="116">
                  <c:v>0</c:v>
                </c:pt>
                <c:pt idx="122">
                  <c:v>0</c:v>
                </c:pt>
                <c:pt idx="123">
                  <c:v>0</c:v>
                </c:pt>
                <c:pt idx="124">
                  <c:v>0</c:v>
                </c:pt>
                <c:pt idx="125">
                  <c:v>0</c:v>
                </c:pt>
                <c:pt idx="126">
                  <c:v>0</c:v>
                </c:pt>
                <c:pt idx="134">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93">
                  <c:v>0</c:v>
                </c:pt>
                <c:pt idx="194">
                  <c:v>0</c:v>
                </c:pt>
                <c:pt idx="195">
                  <c:v>0</c:v>
                </c:pt>
                <c:pt idx="196">
                  <c:v>0</c:v>
                </c:pt>
                <c:pt idx="197">
                  <c:v>0</c:v>
                </c:pt>
                <c:pt idx="198">
                  <c:v>0</c:v>
                </c:pt>
                <c:pt idx="199">
                  <c:v>0</c:v>
                </c:pt>
                <c:pt idx="204">
                  <c:v>0</c:v>
                </c:pt>
                <c:pt idx="205">
                  <c:v>0</c:v>
                </c:pt>
                <c:pt idx="206">
                  <c:v>0</c:v>
                </c:pt>
                <c:pt idx="207">
                  <c:v>0</c:v>
                </c:pt>
                <c:pt idx="208">
                  <c:v>0</c:v>
                </c:pt>
                <c:pt idx="209">
                  <c:v>0</c:v>
                </c:pt>
                <c:pt idx="210">
                  <c:v>0</c:v>
                </c:pt>
                <c:pt idx="211">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40">
                  <c:v>0</c:v>
                </c:pt>
                <c:pt idx="241">
                  <c:v>0</c:v>
                </c:pt>
                <c:pt idx="242">
                  <c:v>0</c:v>
                </c:pt>
                <c:pt idx="243">
                  <c:v>0</c:v>
                </c:pt>
                <c:pt idx="256">
                  <c:v>0</c:v>
                </c:pt>
                <c:pt idx="271">
                  <c:v>0</c:v>
                </c:pt>
                <c:pt idx="272">
                  <c:v>0</c:v>
                </c:pt>
                <c:pt idx="273">
                  <c:v>0</c:v>
                </c:pt>
                <c:pt idx="275">
                  <c:v>0</c:v>
                </c:pt>
                <c:pt idx="276">
                  <c:v>0</c:v>
                </c:pt>
                <c:pt idx="277">
                  <c:v>0</c:v>
                </c:pt>
                <c:pt idx="278">
                  <c:v>0</c:v>
                </c:pt>
                <c:pt idx="279">
                  <c:v>0</c:v>
                </c:pt>
                <c:pt idx="280">
                  <c:v>0</c:v>
                </c:pt>
                <c:pt idx="281">
                  <c:v>0</c:v>
                </c:pt>
                <c:pt idx="282">
                  <c:v>0</c:v>
                </c:pt>
                <c:pt idx="287">
                  <c:v>0</c:v>
                </c:pt>
                <c:pt idx="288">
                  <c:v>0</c:v>
                </c:pt>
                <c:pt idx="289">
                  <c:v>0</c:v>
                </c:pt>
                <c:pt idx="290">
                  <c:v>0</c:v>
                </c:pt>
                <c:pt idx="291">
                  <c:v>0</c:v>
                </c:pt>
                <c:pt idx="292">
                  <c:v>0</c:v>
                </c:pt>
                <c:pt idx="295">
                  <c:v>0</c:v>
                </c:pt>
                <c:pt idx="29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80">
                  <c:v>0</c:v>
                </c:pt>
                <c:pt idx="383">
                  <c:v>0</c:v>
                </c:pt>
                <c:pt idx="384">
                  <c:v>0</c:v>
                </c:pt>
                <c:pt idx="385">
                  <c:v>0</c:v>
                </c:pt>
                <c:pt idx="390">
                  <c:v>0</c:v>
                </c:pt>
                <c:pt idx="391">
                  <c:v>0</c:v>
                </c:pt>
                <c:pt idx="392">
                  <c:v>0</c:v>
                </c:pt>
                <c:pt idx="393">
                  <c:v>0</c:v>
                </c:pt>
                <c:pt idx="394">
                  <c:v>0</c:v>
                </c:pt>
                <c:pt idx="395">
                  <c:v>0</c:v>
                </c:pt>
                <c:pt idx="396">
                  <c:v>0</c:v>
                </c:pt>
                <c:pt idx="397">
                  <c:v>0</c:v>
                </c:pt>
                <c:pt idx="398">
                  <c:v>0</c:v>
                </c:pt>
                <c:pt idx="399">
                  <c:v>0</c:v>
                </c:pt>
                <c:pt idx="400">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60">
                  <c:v>0</c:v>
                </c:pt>
                <c:pt idx="461">
                  <c:v>0</c:v>
                </c:pt>
                <c:pt idx="462">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3">
                  <c:v>0</c:v>
                </c:pt>
                <c:pt idx="484">
                  <c:v>0</c:v>
                </c:pt>
                <c:pt idx="491">
                  <c:v>0</c:v>
                </c:pt>
                <c:pt idx="496">
                  <c:v>0</c:v>
                </c:pt>
                <c:pt idx="497">
                  <c:v>0</c:v>
                </c:pt>
                <c:pt idx="498">
                  <c:v>0</c:v>
                </c:pt>
                <c:pt idx="499">
                  <c:v>0</c:v>
                </c:pt>
                <c:pt idx="500">
                  <c:v>0</c:v>
                </c:pt>
                <c:pt idx="501">
                  <c:v>0</c:v>
                </c:pt>
                <c:pt idx="502">
                  <c:v>0</c:v>
                </c:pt>
                <c:pt idx="503">
                  <c:v>0</c:v>
                </c:pt>
                <c:pt idx="504">
                  <c:v>0</c:v>
                </c:pt>
                <c:pt idx="505">
                  <c:v>0</c:v>
                </c:pt>
                <c:pt idx="506">
                  <c:v>0</c:v>
                </c:pt>
                <c:pt idx="509">
                  <c:v>0</c:v>
                </c:pt>
                <c:pt idx="510">
                  <c:v>0</c:v>
                </c:pt>
                <c:pt idx="512">
                  <c:v>0</c:v>
                </c:pt>
              </c:numCache>
            </c:numRef>
          </c:val>
          <c:extLst>
            <c:ext xmlns:c16="http://schemas.microsoft.com/office/drawing/2014/chart" uri="{C3380CC4-5D6E-409C-BE32-E72D297353CC}">
              <c16:uniqueId val="{00000022-12EC-4A94-A014-0E8193327685}"/>
            </c:ext>
          </c:extLst>
        </c:ser>
        <c:ser>
          <c:idx val="35"/>
          <c:order val="35"/>
          <c:tx>
            <c:strRef>
              <c:f>Sheet1!$AK$1:$AK$2</c:f>
              <c:strCache>
                <c:ptCount val="2"/>
                <c:pt idx="0">
                  <c:v>Geologic Setting</c:v>
                </c:pt>
              </c:strCache>
            </c:strRef>
          </c:tx>
          <c:spPr>
            <a:solidFill>
              <a:schemeClr val="accent6">
                <a:lumMod val="5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Sheet1!$AK$3:$AK$516</c:f>
              <c:numCache>
                <c:formatCode>General</c:formatCode>
                <c:ptCount val="514"/>
                <c:pt idx="0">
                  <c:v>0</c:v>
                </c:pt>
                <c:pt idx="6">
                  <c:v>0</c:v>
                </c:pt>
                <c:pt idx="21">
                  <c:v>0</c:v>
                </c:pt>
                <c:pt idx="25">
                  <c:v>0</c:v>
                </c:pt>
                <c:pt idx="29">
                  <c:v>0</c:v>
                </c:pt>
                <c:pt idx="39">
                  <c:v>0</c:v>
                </c:pt>
                <c:pt idx="44">
                  <c:v>0</c:v>
                </c:pt>
                <c:pt idx="55">
                  <c:v>0</c:v>
                </c:pt>
                <c:pt idx="56">
                  <c:v>0</c:v>
                </c:pt>
                <c:pt idx="57">
                  <c:v>0</c:v>
                </c:pt>
                <c:pt idx="58">
                  <c:v>0</c:v>
                </c:pt>
                <c:pt idx="59">
                  <c:v>0</c:v>
                </c:pt>
                <c:pt idx="60">
                  <c:v>0</c:v>
                </c:pt>
                <c:pt idx="61">
                  <c:v>0</c:v>
                </c:pt>
                <c:pt idx="67">
                  <c:v>0</c:v>
                </c:pt>
                <c:pt idx="70">
                  <c:v>0</c:v>
                </c:pt>
                <c:pt idx="71">
                  <c:v>0</c:v>
                </c:pt>
                <c:pt idx="75">
                  <c:v>0</c:v>
                </c:pt>
                <c:pt idx="79">
                  <c:v>0</c:v>
                </c:pt>
                <c:pt idx="82">
                  <c:v>0</c:v>
                </c:pt>
                <c:pt idx="86">
                  <c:v>0</c:v>
                </c:pt>
                <c:pt idx="88">
                  <c:v>0</c:v>
                </c:pt>
                <c:pt idx="90">
                  <c:v>0</c:v>
                </c:pt>
                <c:pt idx="91">
                  <c:v>0</c:v>
                </c:pt>
                <c:pt idx="92">
                  <c:v>0</c:v>
                </c:pt>
                <c:pt idx="93">
                  <c:v>0</c:v>
                </c:pt>
                <c:pt idx="94">
                  <c:v>0</c:v>
                </c:pt>
                <c:pt idx="95">
                  <c:v>0</c:v>
                </c:pt>
                <c:pt idx="96">
                  <c:v>0</c:v>
                </c:pt>
                <c:pt idx="97">
                  <c:v>0</c:v>
                </c:pt>
                <c:pt idx="100">
                  <c:v>0</c:v>
                </c:pt>
                <c:pt idx="102">
                  <c:v>0</c:v>
                </c:pt>
                <c:pt idx="103">
                  <c:v>0</c:v>
                </c:pt>
                <c:pt idx="106">
                  <c:v>0</c:v>
                </c:pt>
                <c:pt idx="107">
                  <c:v>0</c:v>
                </c:pt>
                <c:pt idx="108">
                  <c:v>0</c:v>
                </c:pt>
                <c:pt idx="112">
                  <c:v>0</c:v>
                </c:pt>
                <c:pt idx="117">
                  <c:v>0</c:v>
                </c:pt>
                <c:pt idx="122">
                  <c:v>0</c:v>
                </c:pt>
                <c:pt idx="127">
                  <c:v>0</c:v>
                </c:pt>
                <c:pt idx="132">
                  <c:v>0</c:v>
                </c:pt>
                <c:pt idx="135">
                  <c:v>0</c:v>
                </c:pt>
                <c:pt idx="137">
                  <c:v>0</c:v>
                </c:pt>
                <c:pt idx="140">
                  <c:v>0</c:v>
                </c:pt>
                <c:pt idx="148">
                  <c:v>0</c:v>
                </c:pt>
                <c:pt idx="151">
                  <c:v>0</c:v>
                </c:pt>
                <c:pt idx="152">
                  <c:v>0</c:v>
                </c:pt>
                <c:pt idx="156">
                  <c:v>0</c:v>
                </c:pt>
                <c:pt idx="171">
                  <c:v>0</c:v>
                </c:pt>
                <c:pt idx="173">
                  <c:v>0</c:v>
                </c:pt>
                <c:pt idx="174">
                  <c:v>0</c:v>
                </c:pt>
                <c:pt idx="179">
                  <c:v>0</c:v>
                </c:pt>
                <c:pt idx="183">
                  <c:v>0</c:v>
                </c:pt>
                <c:pt idx="185">
                  <c:v>0</c:v>
                </c:pt>
                <c:pt idx="189">
                  <c:v>0</c:v>
                </c:pt>
                <c:pt idx="193">
                  <c:v>0</c:v>
                </c:pt>
                <c:pt idx="194">
                  <c:v>0</c:v>
                </c:pt>
                <c:pt idx="195">
                  <c:v>0</c:v>
                </c:pt>
                <c:pt idx="196">
                  <c:v>0</c:v>
                </c:pt>
                <c:pt idx="197">
                  <c:v>0</c:v>
                </c:pt>
                <c:pt idx="198">
                  <c:v>0</c:v>
                </c:pt>
                <c:pt idx="200">
                  <c:v>0</c:v>
                </c:pt>
                <c:pt idx="201">
                  <c:v>0</c:v>
                </c:pt>
                <c:pt idx="202">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87">
                  <c:v>0</c:v>
                </c:pt>
                <c:pt idx="293">
                  <c:v>0</c:v>
                </c:pt>
                <c:pt idx="295">
                  <c:v>0</c:v>
                </c:pt>
                <c:pt idx="296">
                  <c:v>0</c:v>
                </c:pt>
                <c:pt idx="297">
                  <c:v>0</c:v>
                </c:pt>
                <c:pt idx="300">
                  <c:v>0</c:v>
                </c:pt>
                <c:pt idx="306">
                  <c:v>0</c:v>
                </c:pt>
                <c:pt idx="314">
                  <c:v>0</c:v>
                </c:pt>
                <c:pt idx="321">
                  <c:v>0</c:v>
                </c:pt>
                <c:pt idx="324">
                  <c:v>0</c:v>
                </c:pt>
                <c:pt idx="325">
                  <c:v>0</c:v>
                </c:pt>
                <c:pt idx="326">
                  <c:v>0</c:v>
                </c:pt>
                <c:pt idx="327">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40">
                  <c:v>0</c:v>
                </c:pt>
                <c:pt idx="443">
                  <c:v>0</c:v>
                </c:pt>
                <c:pt idx="446">
                  <c:v>0</c:v>
                </c:pt>
                <c:pt idx="449">
                  <c:v>0</c:v>
                </c:pt>
                <c:pt idx="452">
                  <c:v>0</c:v>
                </c:pt>
                <c:pt idx="454">
                  <c:v>0</c:v>
                </c:pt>
                <c:pt idx="458">
                  <c:v>0</c:v>
                </c:pt>
                <c:pt idx="459">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c:v>0</c:v>
                </c:pt>
                <c:pt idx="511">
                  <c:v>0</c:v>
                </c:pt>
                <c:pt idx="512">
                  <c:v>0</c:v>
                </c:pt>
              </c:numCache>
            </c:numRef>
          </c:val>
          <c:extLst>
            <c:ext xmlns:c16="http://schemas.microsoft.com/office/drawing/2014/chart" uri="{C3380CC4-5D6E-409C-BE32-E72D297353CC}">
              <c16:uniqueId val="{00000023-12EC-4A94-A014-0E8193327685}"/>
            </c:ext>
          </c:extLst>
        </c:ser>
        <c:ser>
          <c:idx val="36"/>
          <c:order val="36"/>
          <c:tx>
            <c:strRef>
              <c:f>Sheet1!$AL$1:$AL$2</c:f>
              <c:strCache>
                <c:ptCount val="2"/>
                <c:pt idx="0">
                  <c:v>Soil Texture</c:v>
                </c:pt>
              </c:strCache>
            </c:strRef>
          </c:tx>
          <c:spPr>
            <a:solidFill>
              <a:schemeClr val="accent1">
                <a:lumMod val="70000"/>
                <a:lumOff val="3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Sheet1!$AL$3:$AL$516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4">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numCache>
            </c:numRef>
          </c:val>
          <c:extLst>
            <c:ext xmlns:c16="http://schemas.microsoft.com/office/drawing/2014/chart" uri="{C3380CC4-5D6E-409C-BE32-E72D297353CC}">
              <c16:uniqueId val="{00000024-12EC-4A94-A014-0E8193327685}"/>
            </c:ext>
          </c:extLst>
        </c:ser>
        <c:ser>
          <c:idx val="37"/>
          <c:order val="37"/>
          <c:tx>
            <c:strRef>
              <c:f>Sheet1!$AM$1:$AM$2</c:f>
              <c:strCache>
                <c:ptCount val="2"/>
                <c:pt idx="0">
                  <c:v>Koppen-Geiger Water-Stress Class</c:v>
                </c:pt>
              </c:strCache>
            </c:strRef>
          </c:tx>
          <c:spPr>
            <a:solidFill>
              <a:schemeClr val="accent2">
                <a:lumMod val="70000"/>
                <a:lumOff val="3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Sheet1!$AM$3:$AM$516</c:f>
              <c:numCache>
                <c:formatCode>General</c:formatCode>
                <c:ptCount val="5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numCache>
            </c:numRef>
          </c:val>
          <c:extLst>
            <c:ext xmlns:c16="http://schemas.microsoft.com/office/drawing/2014/chart" uri="{C3380CC4-5D6E-409C-BE32-E72D297353CC}">
              <c16:uniqueId val="{00000025-12EC-4A94-A014-0E8193327685}"/>
            </c:ext>
          </c:extLst>
        </c:ser>
        <c:ser>
          <c:idx val="38"/>
          <c:order val="38"/>
          <c:tx>
            <c:strRef>
              <c:f>Sheet1!$AN$1:$AN$2</c:f>
              <c:strCache>
                <c:ptCount val="2"/>
                <c:pt idx="0">
                  <c:v>Authors' Notes</c:v>
                </c:pt>
              </c:strCache>
            </c:strRef>
          </c:tx>
          <c:spPr>
            <a:solidFill>
              <a:schemeClr val="accent3">
                <a:lumMod val="70000"/>
                <a:lumOff val="3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Sheet1!$AN$3:$AN$516</c:f>
              <c:numCache>
                <c:formatCode>General</c:formatCode>
                <c:ptCount val="514"/>
                <c:pt idx="0">
                  <c:v>0</c:v>
                </c:pt>
                <c:pt idx="6">
                  <c:v>0</c:v>
                </c:pt>
                <c:pt idx="21">
                  <c:v>0</c:v>
                </c:pt>
                <c:pt idx="25">
                  <c:v>0</c:v>
                </c:pt>
                <c:pt idx="29">
                  <c:v>0</c:v>
                </c:pt>
                <c:pt idx="39">
                  <c:v>0</c:v>
                </c:pt>
                <c:pt idx="44">
                  <c:v>0</c:v>
                </c:pt>
                <c:pt idx="55">
                  <c:v>0</c:v>
                </c:pt>
                <c:pt idx="61">
                  <c:v>0</c:v>
                </c:pt>
                <c:pt idx="67">
                  <c:v>0</c:v>
                </c:pt>
                <c:pt idx="70">
                  <c:v>0</c:v>
                </c:pt>
                <c:pt idx="71">
                  <c:v>0</c:v>
                </c:pt>
                <c:pt idx="72">
                  <c:v>0</c:v>
                </c:pt>
                <c:pt idx="73">
                  <c:v>0</c:v>
                </c:pt>
                <c:pt idx="74">
                  <c:v>0</c:v>
                </c:pt>
                <c:pt idx="75">
                  <c:v>0</c:v>
                </c:pt>
                <c:pt idx="79">
                  <c:v>0</c:v>
                </c:pt>
                <c:pt idx="86">
                  <c:v>0</c:v>
                </c:pt>
                <c:pt idx="88">
                  <c:v>0</c:v>
                </c:pt>
                <c:pt idx="90">
                  <c:v>0</c:v>
                </c:pt>
                <c:pt idx="91">
                  <c:v>0</c:v>
                </c:pt>
                <c:pt idx="92">
                  <c:v>0</c:v>
                </c:pt>
                <c:pt idx="95">
                  <c:v>0</c:v>
                </c:pt>
                <c:pt idx="97">
                  <c:v>0</c:v>
                </c:pt>
                <c:pt idx="100">
                  <c:v>0</c:v>
                </c:pt>
                <c:pt idx="102">
                  <c:v>0</c:v>
                </c:pt>
                <c:pt idx="106">
                  <c:v>0</c:v>
                </c:pt>
                <c:pt idx="108">
                  <c:v>0</c:v>
                </c:pt>
                <c:pt idx="112">
                  <c:v>0</c:v>
                </c:pt>
                <c:pt idx="117">
                  <c:v>0</c:v>
                </c:pt>
                <c:pt idx="132">
                  <c:v>0</c:v>
                </c:pt>
                <c:pt idx="137">
                  <c:v>0</c:v>
                </c:pt>
                <c:pt idx="140">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93">
                  <c:v>0</c:v>
                </c:pt>
                <c:pt idx="296">
                  <c:v>0</c:v>
                </c:pt>
                <c:pt idx="297">
                  <c:v>0</c:v>
                </c:pt>
                <c:pt idx="300">
                  <c:v>0</c:v>
                </c:pt>
                <c:pt idx="306">
                  <c:v>0</c:v>
                </c:pt>
                <c:pt idx="314">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8">
                  <c:v>0</c:v>
                </c:pt>
                <c:pt idx="487">
                  <c:v>0</c:v>
                </c:pt>
                <c:pt idx="492">
                  <c:v>0</c:v>
                </c:pt>
                <c:pt idx="493">
                  <c:v>0</c:v>
                </c:pt>
                <c:pt idx="496">
                  <c:v>0</c:v>
                </c:pt>
                <c:pt idx="499">
                  <c:v>0</c:v>
                </c:pt>
                <c:pt idx="502">
                  <c:v>0</c:v>
                </c:pt>
                <c:pt idx="503">
                  <c:v>0</c:v>
                </c:pt>
                <c:pt idx="505">
                  <c:v>0</c:v>
                </c:pt>
                <c:pt idx="506">
                  <c:v>0</c:v>
                </c:pt>
                <c:pt idx="509">
                  <c:v>0</c:v>
                </c:pt>
                <c:pt idx="511">
                  <c:v>0</c:v>
                </c:pt>
              </c:numCache>
            </c:numRef>
          </c:val>
          <c:extLst>
            <c:ext xmlns:c16="http://schemas.microsoft.com/office/drawing/2014/chart" uri="{C3380CC4-5D6E-409C-BE32-E72D297353CC}">
              <c16:uniqueId val="{00000026-12EC-4A94-A014-0E8193327685}"/>
            </c:ext>
          </c:extLst>
        </c:ser>
        <c:ser>
          <c:idx val="39"/>
          <c:order val="39"/>
          <c:tx>
            <c:strRef>
              <c:f>Sheet1!$AO$1:$AO$2</c:f>
              <c:strCache>
                <c:ptCount val="2"/>
                <c:pt idx="0">
                  <c:v>Compiler Notes</c:v>
                </c:pt>
              </c:strCache>
            </c:strRef>
          </c:tx>
          <c:spPr>
            <a:solidFill>
              <a:schemeClr val="accent4">
                <a:lumMod val="70000"/>
                <a:lumOff val="3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Sheet1!$AO$3:$AO$516</c:f>
              <c:numCache>
                <c:formatCode>General</c:formatCode>
                <c:ptCount val="514"/>
                <c:pt idx="0">
                  <c:v>0</c:v>
                </c:pt>
                <c:pt idx="6">
                  <c:v>0</c:v>
                </c:pt>
                <c:pt idx="21">
                  <c:v>0</c:v>
                </c:pt>
                <c:pt idx="25">
                  <c:v>0</c:v>
                </c:pt>
                <c:pt idx="29">
                  <c:v>0</c:v>
                </c:pt>
                <c:pt idx="39">
                  <c:v>0</c:v>
                </c:pt>
                <c:pt idx="44">
                  <c:v>0</c:v>
                </c:pt>
                <c:pt idx="55">
                  <c:v>0</c:v>
                </c:pt>
                <c:pt idx="61">
                  <c:v>0</c:v>
                </c:pt>
                <c:pt idx="67">
                  <c:v>0</c:v>
                </c:pt>
                <c:pt idx="70">
                  <c:v>0</c:v>
                </c:pt>
                <c:pt idx="71">
                  <c:v>0</c:v>
                </c:pt>
                <c:pt idx="75">
                  <c:v>0</c:v>
                </c:pt>
                <c:pt idx="79">
                  <c:v>0</c:v>
                </c:pt>
                <c:pt idx="86">
                  <c:v>0</c:v>
                </c:pt>
                <c:pt idx="88">
                  <c:v>0</c:v>
                </c:pt>
                <c:pt idx="90">
                  <c:v>0</c:v>
                </c:pt>
                <c:pt idx="91">
                  <c:v>0</c:v>
                </c:pt>
                <c:pt idx="92">
                  <c:v>0</c:v>
                </c:pt>
                <c:pt idx="95">
                  <c:v>0</c:v>
                </c:pt>
                <c:pt idx="97">
                  <c:v>0</c:v>
                </c:pt>
                <c:pt idx="100">
                  <c:v>0</c:v>
                </c:pt>
                <c:pt idx="102">
                  <c:v>0</c:v>
                </c:pt>
                <c:pt idx="103">
                  <c:v>0</c:v>
                </c:pt>
                <c:pt idx="106">
                  <c:v>0</c:v>
                </c:pt>
                <c:pt idx="108">
                  <c:v>0</c:v>
                </c:pt>
                <c:pt idx="112">
                  <c:v>0</c:v>
                </c:pt>
                <c:pt idx="117">
                  <c:v>0</c:v>
                </c:pt>
                <c:pt idx="132">
                  <c:v>0</c:v>
                </c:pt>
                <c:pt idx="137">
                  <c:v>0</c:v>
                </c:pt>
                <c:pt idx="140">
                  <c:v>0</c:v>
                </c:pt>
                <c:pt idx="148">
                  <c:v>0</c:v>
                </c:pt>
                <c:pt idx="151">
                  <c:v>0</c:v>
                </c:pt>
                <c:pt idx="152">
                  <c:v>0</c:v>
                </c:pt>
                <c:pt idx="153">
                  <c:v>0</c:v>
                </c:pt>
                <c:pt idx="171">
                  <c:v>0</c:v>
                </c:pt>
                <c:pt idx="173">
                  <c:v>0</c:v>
                </c:pt>
                <c:pt idx="174">
                  <c:v>0</c:v>
                </c:pt>
                <c:pt idx="193">
                  <c:v>0</c:v>
                </c:pt>
                <c:pt idx="198">
                  <c:v>0</c:v>
                </c:pt>
                <c:pt idx="200">
                  <c:v>0</c:v>
                </c:pt>
                <c:pt idx="201">
                  <c:v>0</c:v>
                </c:pt>
                <c:pt idx="203">
                  <c:v>0</c:v>
                </c:pt>
                <c:pt idx="204">
                  <c:v>0</c:v>
                </c:pt>
                <c:pt idx="208">
                  <c:v>0</c:v>
                </c:pt>
                <c:pt idx="211">
                  <c:v>0</c:v>
                </c:pt>
                <c:pt idx="224">
                  <c:v>0</c:v>
                </c:pt>
                <c:pt idx="229">
                  <c:v>0</c:v>
                </c:pt>
                <c:pt idx="231">
                  <c:v>0</c:v>
                </c:pt>
                <c:pt idx="232">
                  <c:v>0</c:v>
                </c:pt>
                <c:pt idx="233">
                  <c:v>0</c:v>
                </c:pt>
                <c:pt idx="238">
                  <c:v>0</c:v>
                </c:pt>
                <c:pt idx="240">
                  <c:v>0</c:v>
                </c:pt>
                <c:pt idx="241">
                  <c:v>0</c:v>
                </c:pt>
                <c:pt idx="242">
                  <c:v>0</c:v>
                </c:pt>
                <c:pt idx="244">
                  <c:v>0</c:v>
                </c:pt>
                <c:pt idx="247">
                  <c:v>0</c:v>
                </c:pt>
                <c:pt idx="251">
                  <c:v>0</c:v>
                </c:pt>
                <c:pt idx="255">
                  <c:v>0</c:v>
                </c:pt>
                <c:pt idx="256">
                  <c:v>0</c:v>
                </c:pt>
                <c:pt idx="257">
                  <c:v>0</c:v>
                </c:pt>
                <c:pt idx="260">
                  <c:v>0</c:v>
                </c:pt>
                <c:pt idx="264">
                  <c:v>0</c:v>
                </c:pt>
                <c:pt idx="271">
                  <c:v>0</c:v>
                </c:pt>
                <c:pt idx="278">
                  <c:v>0</c:v>
                </c:pt>
                <c:pt idx="283">
                  <c:v>0</c:v>
                </c:pt>
                <c:pt idx="287">
                  <c:v>0</c:v>
                </c:pt>
                <c:pt idx="293">
                  <c:v>0</c:v>
                </c:pt>
                <c:pt idx="296">
                  <c:v>0</c:v>
                </c:pt>
                <c:pt idx="297">
                  <c:v>0</c:v>
                </c:pt>
                <c:pt idx="300">
                  <c:v>0</c:v>
                </c:pt>
                <c:pt idx="306">
                  <c:v>0</c:v>
                </c:pt>
                <c:pt idx="314">
                  <c:v>0</c:v>
                </c:pt>
                <c:pt idx="319">
                  <c:v>0</c:v>
                </c:pt>
                <c:pt idx="321">
                  <c:v>0</c:v>
                </c:pt>
                <c:pt idx="324">
                  <c:v>0</c:v>
                </c:pt>
                <c:pt idx="328">
                  <c:v>0</c:v>
                </c:pt>
                <c:pt idx="334">
                  <c:v>0</c:v>
                </c:pt>
                <c:pt idx="380">
                  <c:v>0</c:v>
                </c:pt>
                <c:pt idx="381">
                  <c:v>0</c:v>
                </c:pt>
                <c:pt idx="382">
                  <c:v>0</c:v>
                </c:pt>
                <c:pt idx="383">
                  <c:v>0</c:v>
                </c:pt>
                <c:pt idx="386">
                  <c:v>0</c:v>
                </c:pt>
                <c:pt idx="390">
                  <c:v>0</c:v>
                </c:pt>
                <c:pt idx="394">
                  <c:v>0</c:v>
                </c:pt>
                <c:pt idx="395">
                  <c:v>0</c:v>
                </c:pt>
                <c:pt idx="401">
                  <c:v>0</c:v>
                </c:pt>
                <c:pt idx="402">
                  <c:v>0</c:v>
                </c:pt>
                <c:pt idx="405">
                  <c:v>0</c:v>
                </c:pt>
                <c:pt idx="406">
                  <c:v>0</c:v>
                </c:pt>
                <c:pt idx="408">
                  <c:v>0</c:v>
                </c:pt>
                <c:pt idx="433">
                  <c:v>0</c:v>
                </c:pt>
                <c:pt idx="437">
                  <c:v>0</c:v>
                </c:pt>
                <c:pt idx="438">
                  <c:v>0</c:v>
                </c:pt>
                <c:pt idx="454">
                  <c:v>0</c:v>
                </c:pt>
                <c:pt idx="458">
                  <c:v>0</c:v>
                </c:pt>
                <c:pt idx="460">
                  <c:v>0</c:v>
                </c:pt>
                <c:pt idx="463">
                  <c:v>0</c:v>
                </c:pt>
                <c:pt idx="466">
                  <c:v>0</c:v>
                </c:pt>
                <c:pt idx="467">
                  <c:v>0</c:v>
                </c:pt>
                <c:pt idx="468">
                  <c:v>0</c:v>
                </c:pt>
                <c:pt idx="473">
                  <c:v>0</c:v>
                </c:pt>
                <c:pt idx="478">
                  <c:v>0</c:v>
                </c:pt>
                <c:pt idx="487">
                  <c:v>0</c:v>
                </c:pt>
                <c:pt idx="492">
                  <c:v>0</c:v>
                </c:pt>
                <c:pt idx="493">
                  <c:v>0</c:v>
                </c:pt>
                <c:pt idx="496">
                  <c:v>0</c:v>
                </c:pt>
                <c:pt idx="499">
                  <c:v>0</c:v>
                </c:pt>
                <c:pt idx="502">
                  <c:v>0</c:v>
                </c:pt>
                <c:pt idx="503">
                  <c:v>0</c:v>
                </c:pt>
                <c:pt idx="505">
                  <c:v>0</c:v>
                </c:pt>
                <c:pt idx="506">
                  <c:v>0</c:v>
                </c:pt>
                <c:pt idx="509">
                  <c:v>0</c:v>
                </c:pt>
                <c:pt idx="511">
                  <c:v>0</c:v>
                </c:pt>
              </c:numCache>
            </c:numRef>
          </c:val>
          <c:extLst>
            <c:ext xmlns:c16="http://schemas.microsoft.com/office/drawing/2014/chart" uri="{C3380CC4-5D6E-409C-BE32-E72D297353CC}">
              <c16:uniqueId val="{00000027-12EC-4A94-A014-0E8193327685}"/>
            </c:ext>
          </c:extLst>
        </c:ser>
        <c:ser>
          <c:idx val="40"/>
          <c:order val="40"/>
          <c:tx>
            <c:strRef>
              <c:f>Sheet1!$AP$1:$AP$2</c:f>
              <c:strCache>
                <c:ptCount val="2"/>
                <c:pt idx="0">
                  <c:v>Source 3 vs. 4</c:v>
                </c:pt>
              </c:strCache>
            </c:strRef>
          </c:tx>
          <c:spPr>
            <a:solidFill>
              <a:schemeClr val="accent5">
                <a:lumMod val="70000"/>
                <a:lumOff val="30000"/>
              </a:schemeClr>
            </a:solidFill>
            <a:ln>
              <a:noFill/>
            </a:ln>
            <a:effectLst/>
          </c:spPr>
          <c:invertIfNegative val="0"/>
          <c:cat>
            <c:strRef>
              <c:f>Sheet1!$A$3:$A$516</c:f>
              <c:strCache>
                <c:ptCount val="514"/>
                <c:pt idx="0">
                  <c:v>1</c:v>
                </c:pt>
                <c:pt idx="6">
                  <c:v>2</c:v>
                </c:pt>
                <c:pt idx="21">
                  <c:v>3</c:v>
                </c:pt>
                <c:pt idx="25">
                  <c:v>4</c:v>
                </c:pt>
                <c:pt idx="29">
                  <c:v>5</c:v>
                </c:pt>
                <c:pt idx="39">
                  <c:v>6</c:v>
                </c:pt>
                <c:pt idx="44">
                  <c:v>7</c:v>
                </c:pt>
                <c:pt idx="55">
                  <c:v>8</c:v>
                </c:pt>
                <c:pt idx="61">
                  <c:v>9</c:v>
                </c:pt>
                <c:pt idx="67">
                  <c:v>10</c:v>
                </c:pt>
                <c:pt idx="70">
                  <c:v>11</c:v>
                </c:pt>
                <c:pt idx="71">
                  <c:v>12</c:v>
                </c:pt>
                <c:pt idx="75">
                  <c:v>13</c:v>
                </c:pt>
                <c:pt idx="79">
                  <c:v>14</c:v>
                </c:pt>
                <c:pt idx="86">
                  <c:v>15</c:v>
                </c:pt>
                <c:pt idx="88">
                  <c:v>16</c:v>
                </c:pt>
                <c:pt idx="90">
                  <c:v>17</c:v>
                </c:pt>
                <c:pt idx="91">
                  <c:v>18</c:v>
                </c:pt>
                <c:pt idx="95">
                  <c:v>19</c:v>
                </c:pt>
                <c:pt idx="97">
                  <c:v>20</c:v>
                </c:pt>
                <c:pt idx="100">
                  <c:v>21</c:v>
                </c:pt>
                <c:pt idx="102">
                  <c:v>22</c:v>
                </c:pt>
                <c:pt idx="106">
                  <c:v>23</c:v>
                </c:pt>
                <c:pt idx="108">
                  <c:v>24</c:v>
                </c:pt>
                <c:pt idx="112">
                  <c:v>25</c:v>
                </c:pt>
                <c:pt idx="117">
                  <c:v>26</c:v>
                </c:pt>
                <c:pt idx="132">
                  <c:v>27</c:v>
                </c:pt>
                <c:pt idx="137">
                  <c:v>28</c:v>
                </c:pt>
                <c:pt idx="140">
                  <c:v>29</c:v>
                </c:pt>
                <c:pt idx="148">
                  <c:v>30</c:v>
                </c:pt>
                <c:pt idx="151">
                  <c:v>31</c:v>
                </c:pt>
                <c:pt idx="152">
                  <c:v>32</c:v>
                </c:pt>
                <c:pt idx="153">
                  <c:v>33</c:v>
                </c:pt>
                <c:pt idx="171">
                  <c:v>34</c:v>
                </c:pt>
                <c:pt idx="173">
                  <c:v>35</c:v>
                </c:pt>
                <c:pt idx="174">
                  <c:v>36</c:v>
                </c:pt>
                <c:pt idx="193">
                  <c:v>37</c:v>
                </c:pt>
                <c:pt idx="198">
                  <c:v>38</c:v>
                </c:pt>
                <c:pt idx="200">
                  <c:v>39</c:v>
                </c:pt>
                <c:pt idx="201">
                  <c:v>40</c:v>
                </c:pt>
                <c:pt idx="203">
                  <c:v>41</c:v>
                </c:pt>
                <c:pt idx="204">
                  <c:v>42</c:v>
                </c:pt>
                <c:pt idx="208">
                  <c:v>43</c:v>
                </c:pt>
                <c:pt idx="211">
                  <c:v>44</c:v>
                </c:pt>
                <c:pt idx="224">
                  <c:v>45</c:v>
                </c:pt>
                <c:pt idx="229">
                  <c:v>46</c:v>
                </c:pt>
                <c:pt idx="231">
                  <c:v>47</c:v>
                </c:pt>
                <c:pt idx="232">
                  <c:v>48</c:v>
                </c:pt>
                <c:pt idx="233">
                  <c:v>49</c:v>
                </c:pt>
                <c:pt idx="238">
                  <c:v>50</c:v>
                </c:pt>
                <c:pt idx="240">
                  <c:v>51</c:v>
                </c:pt>
                <c:pt idx="241">
                  <c:v>52</c:v>
                </c:pt>
                <c:pt idx="242">
                  <c:v>53</c:v>
                </c:pt>
                <c:pt idx="244">
                  <c:v>54</c:v>
                </c:pt>
                <c:pt idx="247">
                  <c:v>55</c:v>
                </c:pt>
                <c:pt idx="251">
                  <c:v>56</c:v>
                </c:pt>
                <c:pt idx="255">
                  <c:v>57</c:v>
                </c:pt>
                <c:pt idx="256">
                  <c:v>58</c:v>
                </c:pt>
                <c:pt idx="257">
                  <c:v>59</c:v>
                </c:pt>
                <c:pt idx="260">
                  <c:v>60</c:v>
                </c:pt>
                <c:pt idx="264">
                  <c:v>61</c:v>
                </c:pt>
                <c:pt idx="271">
                  <c:v>62</c:v>
                </c:pt>
                <c:pt idx="278">
                  <c:v>63</c:v>
                </c:pt>
                <c:pt idx="283">
                  <c:v>64</c:v>
                </c:pt>
                <c:pt idx="293">
                  <c:v>65</c:v>
                </c:pt>
                <c:pt idx="296">
                  <c:v>66</c:v>
                </c:pt>
                <c:pt idx="297">
                  <c:v>67</c:v>
                </c:pt>
                <c:pt idx="300">
                  <c:v>68</c:v>
                </c:pt>
                <c:pt idx="306">
                  <c:v>69</c:v>
                </c:pt>
                <c:pt idx="314">
                  <c:v>70</c:v>
                </c:pt>
                <c:pt idx="319">
                  <c:v>71</c:v>
                </c:pt>
                <c:pt idx="321">
                  <c:v>72</c:v>
                </c:pt>
                <c:pt idx="324">
                  <c:v>73</c:v>
                </c:pt>
                <c:pt idx="328">
                  <c:v>74</c:v>
                </c:pt>
                <c:pt idx="334">
                  <c:v>75</c:v>
                </c:pt>
                <c:pt idx="380">
                  <c:v>76</c:v>
                </c:pt>
                <c:pt idx="381">
                  <c:v>77</c:v>
                </c:pt>
                <c:pt idx="382">
                  <c:v>78</c:v>
                </c:pt>
                <c:pt idx="383">
                  <c:v>79</c:v>
                </c:pt>
                <c:pt idx="386">
                  <c:v>80</c:v>
                </c:pt>
                <c:pt idx="390">
                  <c:v>81</c:v>
                </c:pt>
                <c:pt idx="394">
                  <c:v>82</c:v>
                </c:pt>
                <c:pt idx="395">
                  <c:v>83</c:v>
                </c:pt>
                <c:pt idx="401">
                  <c:v>84</c:v>
                </c:pt>
                <c:pt idx="402">
                  <c:v>85</c:v>
                </c:pt>
                <c:pt idx="405">
                  <c:v>86</c:v>
                </c:pt>
                <c:pt idx="406">
                  <c:v>87</c:v>
                </c:pt>
                <c:pt idx="408">
                  <c:v>88</c:v>
                </c:pt>
                <c:pt idx="433">
                  <c:v>89</c:v>
                </c:pt>
                <c:pt idx="437">
                  <c:v>90</c:v>
                </c:pt>
                <c:pt idx="438">
                  <c:v>91</c:v>
                </c:pt>
                <c:pt idx="454">
                  <c:v>92</c:v>
                </c:pt>
                <c:pt idx="458">
                  <c:v>93</c:v>
                </c:pt>
                <c:pt idx="460">
                  <c:v>94</c:v>
                </c:pt>
                <c:pt idx="463">
                  <c:v>95</c:v>
                </c:pt>
                <c:pt idx="466">
                  <c:v>96</c:v>
                </c:pt>
                <c:pt idx="467">
                  <c:v>97</c:v>
                </c:pt>
                <c:pt idx="468">
                  <c:v>98</c:v>
                </c:pt>
                <c:pt idx="478">
                  <c:v>99</c:v>
                </c:pt>
                <c:pt idx="487">
                  <c:v>100</c:v>
                </c:pt>
                <c:pt idx="492">
                  <c:v>101</c:v>
                </c:pt>
                <c:pt idx="493">
                  <c:v>102</c:v>
                </c:pt>
                <c:pt idx="496">
                  <c:v>103</c:v>
                </c:pt>
                <c:pt idx="499">
                  <c:v>104</c:v>
                </c:pt>
                <c:pt idx="502">
                  <c:v>105</c:v>
                </c:pt>
                <c:pt idx="503">
                  <c:v>106</c:v>
                </c:pt>
                <c:pt idx="505">
                  <c:v>107</c:v>
                </c:pt>
                <c:pt idx="506">
                  <c:v>108</c:v>
                </c:pt>
                <c:pt idx="509">
                  <c:v>109</c:v>
                </c:pt>
                <c:pt idx="511">
                  <c:v>110</c:v>
                </c:pt>
                <c:pt idx="513">
                  <c:v>110 studies</c:v>
                </c:pt>
              </c:strCache>
            </c:strRef>
          </c:cat>
          <c:val>
            <c:numRef>
              <c:f>Sheet1!$AP$3:$AP$516</c:f>
              <c:numCache>
                <c:formatCode>General</c:formatCode>
                <c:ptCount val="514"/>
                <c:pt idx="25">
                  <c:v>3</c:v>
                </c:pt>
                <c:pt idx="26">
                  <c:v>3</c:v>
                </c:pt>
                <c:pt idx="27">
                  <c:v>3</c:v>
                </c:pt>
                <c:pt idx="28">
                  <c:v>3</c:v>
                </c:pt>
                <c:pt idx="29">
                  <c:v>4</c:v>
                </c:pt>
                <c:pt idx="30">
                  <c:v>4</c:v>
                </c:pt>
                <c:pt idx="31">
                  <c:v>4</c:v>
                </c:pt>
                <c:pt idx="32">
                  <c:v>4</c:v>
                </c:pt>
                <c:pt idx="33">
                  <c:v>4</c:v>
                </c:pt>
                <c:pt idx="34">
                  <c:v>4</c:v>
                </c:pt>
                <c:pt idx="35">
                  <c:v>4</c:v>
                </c:pt>
                <c:pt idx="36">
                  <c:v>4</c:v>
                </c:pt>
                <c:pt idx="37">
                  <c:v>4</c:v>
                </c:pt>
                <c:pt idx="38">
                  <c:v>4</c:v>
                </c:pt>
                <c:pt idx="61">
                  <c:v>4</c:v>
                </c:pt>
                <c:pt idx="62">
                  <c:v>4</c:v>
                </c:pt>
                <c:pt idx="63">
                  <c:v>4</c:v>
                </c:pt>
                <c:pt idx="64">
                  <c:v>4</c:v>
                </c:pt>
                <c:pt idx="65">
                  <c:v>4</c:v>
                </c:pt>
                <c:pt idx="66">
                  <c:v>4</c:v>
                </c:pt>
                <c:pt idx="70">
                  <c:v>3</c:v>
                </c:pt>
                <c:pt idx="75">
                  <c:v>3</c:v>
                </c:pt>
                <c:pt idx="76">
                  <c:v>3</c:v>
                </c:pt>
                <c:pt idx="77">
                  <c:v>3</c:v>
                </c:pt>
                <c:pt idx="78">
                  <c:v>3</c:v>
                </c:pt>
                <c:pt idx="86">
                  <c:v>4</c:v>
                </c:pt>
                <c:pt idx="87">
                  <c:v>4</c:v>
                </c:pt>
                <c:pt idx="88">
                  <c:v>3</c:v>
                </c:pt>
                <c:pt idx="89">
                  <c:v>3</c:v>
                </c:pt>
                <c:pt idx="90">
                  <c:v>3</c:v>
                </c:pt>
                <c:pt idx="100">
                  <c:v>3</c:v>
                </c:pt>
                <c:pt idx="101">
                  <c:v>3</c:v>
                </c:pt>
                <c:pt idx="102">
                  <c:v>4</c:v>
                </c:pt>
                <c:pt idx="137">
                  <c:v>4</c:v>
                </c:pt>
                <c:pt idx="138">
                  <c:v>4</c:v>
                </c:pt>
                <c:pt idx="139">
                  <c:v>4</c:v>
                </c:pt>
                <c:pt idx="152">
                  <c:v>4</c:v>
                </c:pt>
                <c:pt idx="153">
                  <c:v>4</c:v>
                </c:pt>
                <c:pt idx="154">
                  <c:v>4</c:v>
                </c:pt>
                <c:pt idx="155">
                  <c:v>4</c:v>
                </c:pt>
                <c:pt idx="156">
                  <c:v>4</c:v>
                </c:pt>
                <c:pt idx="157">
                  <c:v>4</c:v>
                </c:pt>
                <c:pt idx="158">
                  <c:v>4</c:v>
                </c:pt>
                <c:pt idx="159">
                  <c:v>4</c:v>
                </c:pt>
                <c:pt idx="160">
                  <c:v>4</c:v>
                </c:pt>
                <c:pt idx="161">
                  <c:v>4</c:v>
                </c:pt>
                <c:pt idx="162">
                  <c:v>4</c:v>
                </c:pt>
                <c:pt idx="163">
                  <c:v>4</c:v>
                </c:pt>
                <c:pt idx="164">
                  <c:v>4</c:v>
                </c:pt>
                <c:pt idx="165">
                  <c:v>4</c:v>
                </c:pt>
                <c:pt idx="166">
                  <c:v>4</c:v>
                </c:pt>
                <c:pt idx="167">
                  <c:v>4</c:v>
                </c:pt>
                <c:pt idx="168">
                  <c:v>4</c:v>
                </c:pt>
                <c:pt idx="169">
                  <c:v>4</c:v>
                </c:pt>
                <c:pt idx="170">
                  <c:v>4</c:v>
                </c:pt>
                <c:pt idx="173">
                  <c:v>3</c:v>
                </c:pt>
                <c:pt idx="193">
                  <c:v>4</c:v>
                </c:pt>
                <c:pt idx="194">
                  <c:v>4</c:v>
                </c:pt>
                <c:pt idx="195">
                  <c:v>4</c:v>
                </c:pt>
                <c:pt idx="196">
                  <c:v>4</c:v>
                </c:pt>
                <c:pt idx="197">
                  <c:v>4</c:v>
                </c:pt>
                <c:pt idx="198">
                  <c:v>4</c:v>
                </c:pt>
                <c:pt idx="199">
                  <c:v>4</c:v>
                </c:pt>
                <c:pt idx="200">
                  <c:v>4</c:v>
                </c:pt>
                <c:pt idx="208">
                  <c:v>3</c:v>
                </c:pt>
                <c:pt idx="209">
                  <c:v>3</c:v>
                </c:pt>
                <c:pt idx="210">
                  <c:v>3</c:v>
                </c:pt>
                <c:pt idx="224">
                  <c:v>4</c:v>
                </c:pt>
                <c:pt idx="225">
                  <c:v>4</c:v>
                </c:pt>
                <c:pt idx="226">
                  <c:v>4</c:v>
                </c:pt>
                <c:pt idx="227">
                  <c:v>4</c:v>
                </c:pt>
                <c:pt idx="228">
                  <c:v>4</c:v>
                </c:pt>
                <c:pt idx="229">
                  <c:v>4</c:v>
                </c:pt>
                <c:pt idx="230">
                  <c:v>4</c:v>
                </c:pt>
                <c:pt idx="231">
                  <c:v>3</c:v>
                </c:pt>
                <c:pt idx="232">
                  <c:v>3</c:v>
                </c:pt>
                <c:pt idx="233">
                  <c:v>4</c:v>
                </c:pt>
                <c:pt idx="234">
                  <c:v>4</c:v>
                </c:pt>
                <c:pt idx="235">
                  <c:v>4</c:v>
                </c:pt>
                <c:pt idx="236">
                  <c:v>4</c:v>
                </c:pt>
                <c:pt idx="237">
                  <c:v>4</c:v>
                </c:pt>
                <c:pt idx="240">
                  <c:v>4</c:v>
                </c:pt>
                <c:pt idx="241">
                  <c:v>4</c:v>
                </c:pt>
                <c:pt idx="256">
                  <c:v>4</c:v>
                </c:pt>
                <c:pt idx="300">
                  <c:v>3</c:v>
                </c:pt>
                <c:pt idx="301">
                  <c:v>3</c:v>
                </c:pt>
                <c:pt idx="302">
                  <c:v>3</c:v>
                </c:pt>
                <c:pt idx="303">
                  <c:v>3</c:v>
                </c:pt>
                <c:pt idx="304">
                  <c:v>3</c:v>
                </c:pt>
                <c:pt idx="305">
                  <c:v>3</c:v>
                </c:pt>
                <c:pt idx="314">
                  <c:v>3</c:v>
                </c:pt>
                <c:pt idx="315">
                  <c:v>3</c:v>
                </c:pt>
                <c:pt idx="316">
                  <c:v>3</c:v>
                </c:pt>
                <c:pt idx="317">
                  <c:v>4</c:v>
                </c:pt>
                <c:pt idx="318">
                  <c:v>4</c:v>
                </c:pt>
                <c:pt idx="319">
                  <c:v>3</c:v>
                </c:pt>
                <c:pt idx="320">
                  <c:v>3</c:v>
                </c:pt>
                <c:pt idx="321">
                  <c:v>4</c:v>
                </c:pt>
                <c:pt idx="322">
                  <c:v>4</c:v>
                </c:pt>
                <c:pt idx="323">
                  <c:v>4</c:v>
                </c:pt>
                <c:pt idx="324">
                  <c:v>4</c:v>
                </c:pt>
                <c:pt idx="325">
                  <c:v>4</c:v>
                </c:pt>
                <c:pt idx="326">
                  <c:v>4</c:v>
                </c:pt>
                <c:pt idx="327">
                  <c:v>4</c:v>
                </c:pt>
                <c:pt idx="380">
                  <c:v>3</c:v>
                </c:pt>
                <c:pt idx="381">
                  <c:v>3</c:v>
                </c:pt>
                <c:pt idx="390">
                  <c:v>4</c:v>
                </c:pt>
                <c:pt idx="391">
                  <c:v>4</c:v>
                </c:pt>
                <c:pt idx="392">
                  <c:v>4</c:v>
                </c:pt>
                <c:pt idx="393">
                  <c:v>4</c:v>
                </c:pt>
                <c:pt idx="394">
                  <c:v>3</c:v>
                </c:pt>
                <c:pt idx="395">
                  <c:v>0</c:v>
                </c:pt>
                <c:pt idx="396">
                  <c:v>0</c:v>
                </c:pt>
                <c:pt idx="397">
                  <c:v>0</c:v>
                </c:pt>
                <c:pt idx="398">
                  <c:v>0</c:v>
                </c:pt>
                <c:pt idx="399">
                  <c:v>0</c:v>
                </c:pt>
                <c:pt idx="400">
                  <c:v>0</c:v>
                </c:pt>
                <c:pt idx="460">
                  <c:v>4</c:v>
                </c:pt>
                <c:pt idx="461">
                  <c:v>4</c:v>
                </c:pt>
                <c:pt idx="462">
                  <c:v>4</c:v>
                </c:pt>
                <c:pt idx="467">
                  <c:v>3</c:v>
                </c:pt>
                <c:pt idx="478">
                  <c:v>4</c:v>
                </c:pt>
                <c:pt idx="479">
                  <c:v>4</c:v>
                </c:pt>
                <c:pt idx="480">
                  <c:v>4</c:v>
                </c:pt>
                <c:pt idx="481">
                  <c:v>4</c:v>
                </c:pt>
                <c:pt idx="482">
                  <c:v>4</c:v>
                </c:pt>
                <c:pt idx="483">
                  <c:v>4</c:v>
                </c:pt>
                <c:pt idx="484">
                  <c:v>4</c:v>
                </c:pt>
                <c:pt idx="485">
                  <c:v>4</c:v>
                </c:pt>
                <c:pt idx="486">
                  <c:v>4</c:v>
                </c:pt>
                <c:pt idx="487">
                  <c:v>4</c:v>
                </c:pt>
                <c:pt idx="488">
                  <c:v>4</c:v>
                </c:pt>
                <c:pt idx="489">
                  <c:v>4</c:v>
                </c:pt>
                <c:pt idx="490">
                  <c:v>4</c:v>
                </c:pt>
                <c:pt idx="491">
                  <c:v>4</c:v>
                </c:pt>
                <c:pt idx="499">
                  <c:v>4</c:v>
                </c:pt>
                <c:pt idx="500">
                  <c:v>4</c:v>
                </c:pt>
                <c:pt idx="501">
                  <c:v>4</c:v>
                </c:pt>
                <c:pt idx="502">
                  <c:v>4</c:v>
                </c:pt>
                <c:pt idx="503">
                  <c:v>4</c:v>
                </c:pt>
                <c:pt idx="504">
                  <c:v>4</c:v>
                </c:pt>
                <c:pt idx="505">
                  <c:v>4</c:v>
                </c:pt>
                <c:pt idx="506">
                  <c:v>4</c:v>
                </c:pt>
                <c:pt idx="507">
                  <c:v>3</c:v>
                </c:pt>
                <c:pt idx="508">
                  <c:v>3</c:v>
                </c:pt>
                <c:pt idx="509">
                  <c:v>4</c:v>
                </c:pt>
                <c:pt idx="510">
                  <c:v>4</c:v>
                </c:pt>
              </c:numCache>
            </c:numRef>
          </c:val>
          <c:extLst>
            <c:ext xmlns:c16="http://schemas.microsoft.com/office/drawing/2014/chart" uri="{C3380CC4-5D6E-409C-BE32-E72D297353CC}">
              <c16:uniqueId val="{00000028-12EC-4A94-A014-0E8193327685}"/>
            </c:ext>
          </c:extLst>
        </c:ser>
        <c:dLbls>
          <c:showLegendKey val="0"/>
          <c:showVal val="0"/>
          <c:showCatName val="0"/>
          <c:showSerName val="0"/>
          <c:showPercent val="0"/>
          <c:showBubbleSize val="0"/>
        </c:dLbls>
        <c:gapWidth val="219"/>
        <c:overlap val="-27"/>
        <c:axId val="1189222960"/>
        <c:axId val="1183152688"/>
      </c:barChart>
      <c:catAx>
        <c:axId val="118922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3152688"/>
        <c:crosses val="autoZero"/>
        <c:auto val="1"/>
        <c:lblAlgn val="ctr"/>
        <c:lblOffset val="100"/>
        <c:noMultiLvlLbl val="0"/>
      </c:catAx>
      <c:valAx>
        <c:axId val="1183152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922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F087F71-16A4-43E0-9984-68497E9437D1}">
  <sheetPr/>
  <sheetViews>
    <sheetView zoomScale="11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a:extLst>
            <a:ext uri="{FF2B5EF4-FFF2-40B4-BE49-F238E27FC236}">
              <a16:creationId xmlns:a16="http://schemas.microsoft.com/office/drawing/2014/main" id="{C0EBE871-E199-4D4C-AF35-51C7DAC77E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4D3D-E8A1-4034-AFF5-04DE53DD66BF}">
  <dimension ref="A1"/>
  <sheetViews>
    <sheetView workbookViewId="0">
      <selection activeCell="C14" sqref="C1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43619-F5ED-4145-900F-1BFFBC141E7D}">
  <sheetPr>
    <pageSetUpPr fitToPage="1"/>
  </sheetPr>
  <dimension ref="A1:AQ517"/>
  <sheetViews>
    <sheetView tabSelected="1" zoomScale="50" zoomScaleNormal="50" workbookViewId="0">
      <selection activeCell="S7" sqref="S7"/>
    </sheetView>
  </sheetViews>
  <sheetFormatPr defaultColWidth="15.140625" defaultRowHeight="55.5" customHeight="1" x14ac:dyDescent="0.25"/>
  <cols>
    <col min="1" max="1" width="6.28515625" style="23" customWidth="1"/>
    <col min="2" max="2" width="11.5703125" style="21" customWidth="1"/>
    <col min="3" max="3" width="12.42578125" style="26" customWidth="1"/>
    <col min="4" max="4" width="10.140625" style="21" customWidth="1"/>
    <col min="5" max="5" width="13.28515625" style="21" customWidth="1"/>
    <col min="6" max="6" width="11.42578125" style="21" customWidth="1"/>
    <col min="7" max="7" width="12.42578125" style="21" customWidth="1"/>
    <col min="8" max="8" width="11.140625" style="21" customWidth="1"/>
    <col min="9" max="9" width="11.28515625" style="20" customWidth="1"/>
    <col min="10" max="10" width="10.7109375" style="20" customWidth="1"/>
    <col min="11" max="11" width="16.7109375" style="21" customWidth="1"/>
    <col min="12" max="12" width="6.7109375" style="39" customWidth="1"/>
    <col min="13" max="13" width="6.7109375" style="25" customWidth="1"/>
    <col min="14" max="15" width="6.7109375" style="23" customWidth="1"/>
    <col min="16" max="17" width="6.7109375" style="25" customWidth="1"/>
    <col min="18" max="18" width="6.7109375" style="39" customWidth="1"/>
    <col min="19" max="23" width="6.7109375" style="25" customWidth="1"/>
    <col min="24" max="24" width="6.7109375" style="24" customWidth="1"/>
    <col min="25" max="29" width="6.7109375" style="25" customWidth="1"/>
    <col min="30" max="30" width="17.7109375" style="21" customWidth="1"/>
    <col min="31" max="32" width="9.140625" style="22" customWidth="1"/>
    <col min="33" max="33" width="8.7109375" style="23" customWidth="1"/>
    <col min="34" max="34" width="9.5703125" style="24" customWidth="1"/>
    <col min="35" max="35" width="11" style="23" customWidth="1"/>
    <col min="36" max="36" width="11.140625" style="23" customWidth="1"/>
    <col min="37" max="37" width="11" style="21" customWidth="1"/>
    <col min="38" max="38" width="11.28515625" style="23" customWidth="1"/>
    <col min="39" max="39" width="8" style="21" customWidth="1"/>
    <col min="40" max="40" width="18.7109375" style="21" customWidth="1"/>
    <col min="41" max="41" width="18.42578125" style="21" customWidth="1"/>
    <col min="42" max="42" width="7.140625" style="21" customWidth="1"/>
    <col min="43" max="43" width="15.140625" style="21"/>
    <col min="44" max="16384" width="15.140625" style="23"/>
  </cols>
  <sheetData>
    <row r="1" spans="1:43" ht="55.5" customHeight="1" x14ac:dyDescent="0.25">
      <c r="A1" s="80" t="s">
        <v>2329</v>
      </c>
      <c r="B1" s="96" t="s">
        <v>0</v>
      </c>
      <c r="C1" s="112" t="s">
        <v>5</v>
      </c>
      <c r="D1" s="96" t="s">
        <v>581</v>
      </c>
      <c r="E1" s="96" t="s">
        <v>229</v>
      </c>
      <c r="F1" s="82" t="s">
        <v>1276</v>
      </c>
      <c r="G1" s="82" t="s">
        <v>1274</v>
      </c>
      <c r="H1" s="96" t="s">
        <v>472</v>
      </c>
      <c r="I1" s="82" t="s">
        <v>1288</v>
      </c>
      <c r="J1" s="82" t="s">
        <v>1270</v>
      </c>
      <c r="K1" s="82" t="s">
        <v>1296</v>
      </c>
      <c r="L1" s="97" t="s">
        <v>2102</v>
      </c>
      <c r="M1" s="108"/>
      <c r="N1" s="108"/>
      <c r="O1" s="108"/>
      <c r="P1" s="108"/>
      <c r="Q1" s="109"/>
      <c r="R1" s="105" t="s">
        <v>2103</v>
      </c>
      <c r="S1" s="106"/>
      <c r="T1" s="106"/>
      <c r="U1" s="106"/>
      <c r="V1" s="106"/>
      <c r="W1" s="107"/>
      <c r="X1" s="105" t="s">
        <v>2299</v>
      </c>
      <c r="Y1" s="106"/>
      <c r="Z1" s="106"/>
      <c r="AA1" s="106"/>
      <c r="AB1" s="106"/>
      <c r="AC1" s="107"/>
      <c r="AD1" s="96" t="s">
        <v>904</v>
      </c>
      <c r="AE1" s="116" t="s">
        <v>3</v>
      </c>
      <c r="AF1" s="116" t="s">
        <v>4</v>
      </c>
      <c r="AG1" s="110" t="s">
        <v>907</v>
      </c>
      <c r="AH1" s="114" t="s">
        <v>25</v>
      </c>
      <c r="AI1" s="108" t="s">
        <v>906</v>
      </c>
      <c r="AJ1" s="108"/>
      <c r="AK1" s="96" t="s">
        <v>905</v>
      </c>
      <c r="AL1" s="120" t="s">
        <v>1019</v>
      </c>
      <c r="AM1" s="82" t="s">
        <v>908</v>
      </c>
      <c r="AN1" s="97" t="s">
        <v>2330</v>
      </c>
      <c r="AO1" s="96" t="s">
        <v>1334</v>
      </c>
      <c r="AP1" s="118" t="s">
        <v>1310</v>
      </c>
      <c r="AQ1" s="56"/>
    </row>
    <row r="2" spans="1:43" s="58" customFormat="1" ht="55.5" customHeight="1" x14ac:dyDescent="0.25">
      <c r="A2" s="81"/>
      <c r="B2" s="98"/>
      <c r="C2" s="113"/>
      <c r="D2" s="98"/>
      <c r="E2" s="98"/>
      <c r="F2" s="84"/>
      <c r="G2" s="84"/>
      <c r="H2" s="98"/>
      <c r="I2" s="84"/>
      <c r="J2" s="84"/>
      <c r="K2" s="84"/>
      <c r="L2" s="12" t="s">
        <v>2</v>
      </c>
      <c r="M2" s="1" t="s">
        <v>1556</v>
      </c>
      <c r="N2" s="1" t="s">
        <v>1</v>
      </c>
      <c r="O2" s="1" t="s">
        <v>1556</v>
      </c>
      <c r="P2" s="1" t="s">
        <v>194</v>
      </c>
      <c r="Q2" s="1" t="s">
        <v>1556</v>
      </c>
      <c r="R2" s="12" t="s">
        <v>2</v>
      </c>
      <c r="S2" s="1" t="s">
        <v>1680</v>
      </c>
      <c r="T2" s="1" t="s">
        <v>1</v>
      </c>
      <c r="U2" s="1" t="s">
        <v>1680</v>
      </c>
      <c r="V2" s="1" t="s">
        <v>194</v>
      </c>
      <c r="W2" s="1" t="s">
        <v>1680</v>
      </c>
      <c r="X2" s="12" t="s">
        <v>2</v>
      </c>
      <c r="Y2" s="1" t="s">
        <v>1680</v>
      </c>
      <c r="Z2" s="1" t="s">
        <v>1</v>
      </c>
      <c r="AA2" s="1" t="s">
        <v>1680</v>
      </c>
      <c r="AB2" s="1" t="s">
        <v>194</v>
      </c>
      <c r="AC2" s="1" t="s">
        <v>1680</v>
      </c>
      <c r="AD2" s="98"/>
      <c r="AE2" s="117"/>
      <c r="AF2" s="117"/>
      <c r="AG2" s="111"/>
      <c r="AH2" s="115"/>
      <c r="AI2" s="58" t="s">
        <v>6</v>
      </c>
      <c r="AJ2" s="58" t="s">
        <v>7</v>
      </c>
      <c r="AK2" s="98"/>
      <c r="AL2" s="121"/>
      <c r="AM2" s="84"/>
      <c r="AN2" s="98"/>
      <c r="AO2" s="98"/>
      <c r="AP2" s="119"/>
    </row>
    <row r="3" spans="1:43" ht="55.5" customHeight="1" x14ac:dyDescent="0.25">
      <c r="A3" s="62">
        <v>1</v>
      </c>
      <c r="B3" s="52" t="s">
        <v>399</v>
      </c>
      <c r="C3" s="59" t="s">
        <v>402</v>
      </c>
      <c r="D3" s="52" t="s">
        <v>646</v>
      </c>
      <c r="E3" s="52" t="s">
        <v>1267</v>
      </c>
      <c r="F3" s="83" t="s">
        <v>1280</v>
      </c>
      <c r="G3" s="83" t="s">
        <v>1281</v>
      </c>
      <c r="H3" s="97" t="s">
        <v>2352</v>
      </c>
      <c r="I3" s="83" t="s">
        <v>1294</v>
      </c>
      <c r="J3" s="83" t="s">
        <v>1268</v>
      </c>
      <c r="K3" s="89" t="s">
        <v>1291</v>
      </c>
      <c r="L3" s="54">
        <v>0.62</v>
      </c>
      <c r="M3" s="55">
        <v>0.11</v>
      </c>
      <c r="N3" s="56">
        <v>0.28999999999999998</v>
      </c>
      <c r="O3" s="56">
        <v>7.0000000000000007E-2</v>
      </c>
      <c r="P3" s="55">
        <f t="shared" ref="P3:P8" si="0">AVERAGE(L3,N3)</f>
        <v>0.45499999999999996</v>
      </c>
      <c r="Q3" s="55">
        <f t="shared" ref="Q3:Q7" si="1">SQRT((M3^2+O3^2)/2)</f>
        <v>9.2195444572928872E-2</v>
      </c>
      <c r="R3" s="54">
        <v>0.34</v>
      </c>
      <c r="S3" s="55">
        <v>0.09</v>
      </c>
      <c r="T3" s="55">
        <v>0.12</v>
      </c>
      <c r="U3" s="55">
        <v>0.06</v>
      </c>
      <c r="V3" s="55">
        <f t="shared" ref="V3:V8" si="2">AVERAGE(R3,T3)</f>
        <v>0.23</v>
      </c>
      <c r="W3" s="55">
        <f t="shared" ref="W3:W8" si="3">SQRT((S3^2+U3^2)/2)</f>
        <v>7.6485292703891775E-2</v>
      </c>
      <c r="X3" s="54">
        <f t="shared" ref="X3:X8" si="4">L3+R3</f>
        <v>0.96</v>
      </c>
      <c r="Y3" s="55">
        <v>0.14000000000000001</v>
      </c>
      <c r="Z3" s="55">
        <f t="shared" ref="Z3:Z8" si="5">N3+T3</f>
        <v>0.41</v>
      </c>
      <c r="AA3" s="55">
        <v>0.1</v>
      </c>
      <c r="AB3" s="55">
        <f t="shared" ref="AB3:AB8" si="6">P3+V3</f>
        <v>0.68499999999999994</v>
      </c>
      <c r="AC3" s="55">
        <v>0.12</v>
      </c>
      <c r="AD3" s="52" t="s">
        <v>404</v>
      </c>
      <c r="AE3" s="60">
        <v>40.038800000000002</v>
      </c>
      <c r="AF3" s="60">
        <v>-8.8961000000000006</v>
      </c>
      <c r="AG3" s="56">
        <v>5</v>
      </c>
      <c r="AH3" s="54" t="s">
        <v>405</v>
      </c>
      <c r="AI3" s="34"/>
      <c r="AJ3" s="56" t="s">
        <v>520</v>
      </c>
      <c r="AK3" s="97" t="s">
        <v>398</v>
      </c>
      <c r="AL3" s="56" t="s">
        <v>513</v>
      </c>
      <c r="AM3" s="52" t="s">
        <v>671</v>
      </c>
      <c r="AN3" s="82" t="s">
        <v>1265</v>
      </c>
      <c r="AO3" s="97" t="s">
        <v>1335</v>
      </c>
      <c r="AP3" s="63"/>
      <c r="AQ3" s="56"/>
    </row>
    <row r="4" spans="1:43" ht="55.5" customHeight="1" x14ac:dyDescent="0.25">
      <c r="A4" s="62"/>
      <c r="B4" s="52" t="s">
        <v>399</v>
      </c>
      <c r="C4" s="59" t="s">
        <v>401</v>
      </c>
      <c r="D4" s="52" t="s">
        <v>647</v>
      </c>
      <c r="E4" s="52" t="s">
        <v>308</v>
      </c>
      <c r="F4" s="83"/>
      <c r="G4" s="83"/>
      <c r="H4" s="97"/>
      <c r="I4" s="83"/>
      <c r="J4" s="83"/>
      <c r="K4" s="89"/>
      <c r="L4" s="54">
        <v>0.84</v>
      </c>
      <c r="M4" s="55">
        <v>0.11</v>
      </c>
      <c r="N4" s="56">
        <v>0.34</v>
      </c>
      <c r="O4" s="56">
        <v>0.06</v>
      </c>
      <c r="P4" s="55">
        <f t="shared" si="0"/>
        <v>0.59</v>
      </c>
      <c r="Q4" s="55">
        <f t="shared" si="1"/>
        <v>8.8600225733346749E-2</v>
      </c>
      <c r="R4" s="54">
        <v>0.13</v>
      </c>
      <c r="S4" s="55">
        <v>0.04</v>
      </c>
      <c r="T4" s="55">
        <v>0.19</v>
      </c>
      <c r="U4" s="55">
        <v>0.06</v>
      </c>
      <c r="V4" s="55">
        <f t="shared" si="2"/>
        <v>0.16</v>
      </c>
      <c r="W4" s="55">
        <f t="shared" si="3"/>
        <v>5.0990195135927847E-2</v>
      </c>
      <c r="X4" s="54">
        <f t="shared" si="4"/>
        <v>0.97</v>
      </c>
      <c r="Y4" s="55">
        <v>0.12</v>
      </c>
      <c r="Z4" s="55">
        <f t="shared" si="5"/>
        <v>0.53</v>
      </c>
      <c r="AA4" s="55">
        <v>0.09</v>
      </c>
      <c r="AB4" s="55">
        <f t="shared" si="6"/>
        <v>0.75</v>
      </c>
      <c r="AC4" s="55">
        <v>0.1</v>
      </c>
      <c r="AD4" s="52" t="s">
        <v>404</v>
      </c>
      <c r="AE4" s="60">
        <v>40.038800000000002</v>
      </c>
      <c r="AF4" s="60">
        <v>-8.8961000000000006</v>
      </c>
      <c r="AG4" s="56">
        <v>5</v>
      </c>
      <c r="AH4" s="54" t="s">
        <v>405</v>
      </c>
      <c r="AI4" s="34"/>
      <c r="AJ4" s="56" t="s">
        <v>520</v>
      </c>
      <c r="AK4" s="97"/>
      <c r="AL4" s="56" t="s">
        <v>513</v>
      </c>
      <c r="AM4" s="52" t="s">
        <v>671</v>
      </c>
      <c r="AN4" s="83"/>
      <c r="AO4" s="97"/>
      <c r="AP4" s="63"/>
      <c r="AQ4" s="56"/>
    </row>
    <row r="5" spans="1:43" ht="55.5" customHeight="1" x14ac:dyDescent="0.25">
      <c r="A5" s="62"/>
      <c r="B5" s="52" t="s">
        <v>399</v>
      </c>
      <c r="C5" s="59" t="s">
        <v>403</v>
      </c>
      <c r="D5" s="52" t="s">
        <v>648</v>
      </c>
      <c r="E5" s="52" t="s">
        <v>1266</v>
      </c>
      <c r="F5" s="83"/>
      <c r="G5" s="83"/>
      <c r="H5" s="97"/>
      <c r="I5" s="83"/>
      <c r="J5" s="84"/>
      <c r="K5" s="89"/>
      <c r="L5" s="54">
        <v>0.89</v>
      </c>
      <c r="M5" s="55">
        <v>0.13</v>
      </c>
      <c r="N5" s="56">
        <v>0.26</v>
      </c>
      <c r="O5" s="56">
        <v>7.0000000000000007E-2</v>
      </c>
      <c r="P5" s="55">
        <f t="shared" si="0"/>
        <v>0.57499999999999996</v>
      </c>
      <c r="Q5" s="55">
        <f t="shared" si="1"/>
        <v>0.1044030650891055</v>
      </c>
      <c r="R5" s="54">
        <v>0.11</v>
      </c>
      <c r="S5" s="55">
        <v>0.05</v>
      </c>
      <c r="T5" s="55">
        <v>0.1</v>
      </c>
      <c r="U5" s="55">
        <v>0.05</v>
      </c>
      <c r="V5" s="55">
        <f t="shared" si="2"/>
        <v>0.10500000000000001</v>
      </c>
      <c r="W5" s="55">
        <f t="shared" si="3"/>
        <v>0.05</v>
      </c>
      <c r="X5" s="54">
        <f t="shared" si="4"/>
        <v>1</v>
      </c>
      <c r="Y5" s="55">
        <v>0.13</v>
      </c>
      <c r="Z5" s="55">
        <f t="shared" si="5"/>
        <v>0.36</v>
      </c>
      <c r="AA5" s="55">
        <v>0.09</v>
      </c>
      <c r="AB5" s="55">
        <f t="shared" si="6"/>
        <v>0.67999999999999994</v>
      </c>
      <c r="AC5" s="55">
        <v>0.11</v>
      </c>
      <c r="AD5" s="53" t="s">
        <v>404</v>
      </c>
      <c r="AE5" s="6">
        <v>40.038800000000002</v>
      </c>
      <c r="AF5" s="6">
        <v>-8.8961000000000006</v>
      </c>
      <c r="AG5" s="30">
        <v>5</v>
      </c>
      <c r="AH5" s="54" t="s">
        <v>405</v>
      </c>
      <c r="AI5" s="34"/>
      <c r="AJ5" s="56" t="s">
        <v>520</v>
      </c>
      <c r="AK5" s="97"/>
      <c r="AL5" s="56" t="s">
        <v>513</v>
      </c>
      <c r="AM5" s="52" t="s">
        <v>671</v>
      </c>
      <c r="AN5" s="83"/>
      <c r="AO5" s="97"/>
      <c r="AP5" s="63"/>
      <c r="AQ5" s="56"/>
    </row>
    <row r="6" spans="1:43" ht="55.5" customHeight="1" x14ac:dyDescent="0.25">
      <c r="A6" s="62"/>
      <c r="B6" s="52" t="s">
        <v>399</v>
      </c>
      <c r="C6" s="59" t="s">
        <v>402</v>
      </c>
      <c r="D6" s="52" t="s">
        <v>646</v>
      </c>
      <c r="E6" s="52" t="s">
        <v>1267</v>
      </c>
      <c r="F6" s="83"/>
      <c r="G6" s="83"/>
      <c r="H6" s="97"/>
      <c r="I6" s="83"/>
      <c r="J6" s="82" t="s">
        <v>1269</v>
      </c>
      <c r="K6" s="89"/>
      <c r="L6" s="54">
        <v>0.69</v>
      </c>
      <c r="M6" s="55">
        <v>0.26</v>
      </c>
      <c r="N6" s="56">
        <v>0.16</v>
      </c>
      <c r="O6" s="56">
        <v>7.0000000000000007E-2</v>
      </c>
      <c r="P6" s="55">
        <f t="shared" si="0"/>
        <v>0.42499999999999999</v>
      </c>
      <c r="Q6" s="55">
        <f t="shared" si="1"/>
        <v>0.19039432764659772</v>
      </c>
      <c r="R6" s="54">
        <v>0.28999999999999998</v>
      </c>
      <c r="S6" s="55">
        <v>0.1</v>
      </c>
      <c r="T6" s="55">
        <v>0.04</v>
      </c>
      <c r="U6" s="55">
        <v>0.03</v>
      </c>
      <c r="V6" s="55">
        <f t="shared" si="2"/>
        <v>0.16499999999999998</v>
      </c>
      <c r="W6" s="55">
        <f t="shared" si="3"/>
        <v>7.3824115301167004E-2</v>
      </c>
      <c r="X6" s="54">
        <f t="shared" si="4"/>
        <v>0.98</v>
      </c>
      <c r="Y6" s="55">
        <v>0.28000000000000003</v>
      </c>
      <c r="Z6" s="55">
        <f t="shared" si="5"/>
        <v>0.2</v>
      </c>
      <c r="AA6" s="55">
        <v>7.0000000000000007E-2</v>
      </c>
      <c r="AB6" s="55">
        <f t="shared" si="6"/>
        <v>0.59</v>
      </c>
      <c r="AC6" s="55">
        <v>0.2</v>
      </c>
      <c r="AD6" s="52" t="s">
        <v>400</v>
      </c>
      <c r="AE6" s="60">
        <v>36.988599999999998</v>
      </c>
      <c r="AF6" s="60">
        <v>-6.4431000000000003</v>
      </c>
      <c r="AG6" s="56">
        <v>3</v>
      </c>
      <c r="AH6" s="52" t="s">
        <v>406</v>
      </c>
      <c r="AI6" s="56"/>
      <c r="AJ6" s="56" t="s">
        <v>520</v>
      </c>
      <c r="AK6" s="97"/>
      <c r="AL6" s="56" t="s">
        <v>513</v>
      </c>
      <c r="AM6" s="52" t="s">
        <v>671</v>
      </c>
      <c r="AN6" s="83"/>
      <c r="AO6" s="97"/>
      <c r="AP6" s="63"/>
      <c r="AQ6" s="56"/>
    </row>
    <row r="7" spans="1:43" ht="55.5" customHeight="1" x14ac:dyDescent="0.25">
      <c r="A7" s="62"/>
      <c r="B7" s="52" t="s">
        <v>399</v>
      </c>
      <c r="C7" s="59" t="s">
        <v>401</v>
      </c>
      <c r="D7" s="52" t="s">
        <v>647</v>
      </c>
      <c r="E7" s="52" t="s">
        <v>308</v>
      </c>
      <c r="F7" s="83"/>
      <c r="G7" s="83"/>
      <c r="H7" s="97"/>
      <c r="I7" s="83"/>
      <c r="J7" s="83"/>
      <c r="K7" s="89"/>
      <c r="L7" s="54">
        <v>0.65</v>
      </c>
      <c r="M7" s="55">
        <v>0.18</v>
      </c>
      <c r="N7" s="56">
        <v>0.56999999999999995</v>
      </c>
      <c r="O7" s="56">
        <v>0.22</v>
      </c>
      <c r="P7" s="55">
        <f t="shared" si="0"/>
        <v>0.61</v>
      </c>
      <c r="Q7" s="55">
        <f t="shared" si="1"/>
        <v>0.20099751242241781</v>
      </c>
      <c r="R7" s="54">
        <v>0.3</v>
      </c>
      <c r="S7" s="55">
        <v>0.19</v>
      </c>
      <c r="T7" s="55">
        <v>0.22</v>
      </c>
      <c r="U7" s="55">
        <v>0.12</v>
      </c>
      <c r="V7" s="55">
        <f t="shared" si="2"/>
        <v>0.26</v>
      </c>
      <c r="W7" s="55">
        <f t="shared" si="3"/>
        <v>0.15890248582070704</v>
      </c>
      <c r="X7" s="54">
        <f t="shared" si="4"/>
        <v>0.95</v>
      </c>
      <c r="Y7" s="55">
        <f>SQRT(M7^2+S7^2)</f>
        <v>0.261725046566048</v>
      </c>
      <c r="Z7" s="55">
        <f t="shared" si="5"/>
        <v>0.78999999999999992</v>
      </c>
      <c r="AA7" s="55">
        <v>0.25</v>
      </c>
      <c r="AB7" s="55">
        <f t="shared" si="6"/>
        <v>0.87</v>
      </c>
      <c r="AC7" s="55">
        <f>SQRT(Q7^2+W7^2)</f>
        <v>0.25622255950637918</v>
      </c>
      <c r="AD7" s="52" t="s">
        <v>400</v>
      </c>
      <c r="AE7" s="60">
        <v>36.988599999999998</v>
      </c>
      <c r="AF7" s="60">
        <v>-6.4431000000000003</v>
      </c>
      <c r="AG7" s="56">
        <v>3</v>
      </c>
      <c r="AH7" s="52" t="s">
        <v>407</v>
      </c>
      <c r="AI7" s="56"/>
      <c r="AJ7" s="56" t="s">
        <v>520</v>
      </c>
      <c r="AK7" s="97"/>
      <c r="AL7" s="56" t="s">
        <v>513</v>
      </c>
      <c r="AM7" s="52" t="s">
        <v>671</v>
      </c>
      <c r="AN7" s="83"/>
      <c r="AO7" s="97"/>
      <c r="AP7" s="63"/>
      <c r="AQ7" s="56"/>
    </row>
    <row r="8" spans="1:43" s="16" customFormat="1" ht="55.5" customHeight="1" x14ac:dyDescent="0.25">
      <c r="A8" s="64"/>
      <c r="B8" s="53" t="s">
        <v>399</v>
      </c>
      <c r="C8" s="10" t="s">
        <v>403</v>
      </c>
      <c r="D8" s="53" t="s">
        <v>648</v>
      </c>
      <c r="E8" s="53" t="s">
        <v>1266</v>
      </c>
      <c r="F8" s="84"/>
      <c r="G8" s="84"/>
      <c r="H8" s="98"/>
      <c r="I8" s="84"/>
      <c r="J8" s="84"/>
      <c r="K8" s="90"/>
      <c r="L8" s="12">
        <v>0.99</v>
      </c>
      <c r="M8" s="1">
        <v>0.09</v>
      </c>
      <c r="N8" s="58">
        <v>0.4</v>
      </c>
      <c r="O8" s="58">
        <v>0.16</v>
      </c>
      <c r="P8" s="1">
        <f t="shared" si="0"/>
        <v>0.69500000000000006</v>
      </c>
      <c r="Q8" s="1">
        <f>SQRT((M8^2+O8^2)/2)</f>
        <v>0.1298075498574717</v>
      </c>
      <c r="R8" s="12">
        <v>0.01</v>
      </c>
      <c r="S8" s="1">
        <v>0.01</v>
      </c>
      <c r="T8" s="1">
        <v>7.0000000000000007E-2</v>
      </c>
      <c r="U8" s="1">
        <v>0.04</v>
      </c>
      <c r="V8" s="1">
        <f t="shared" si="2"/>
        <v>0.04</v>
      </c>
      <c r="W8" s="1">
        <f t="shared" si="3"/>
        <v>2.9154759474226504E-2</v>
      </c>
      <c r="X8" s="54">
        <f t="shared" si="4"/>
        <v>1</v>
      </c>
      <c r="Y8" s="1">
        <f>SQRT(M8^2+S8^2)</f>
        <v>9.0553851381374159E-2</v>
      </c>
      <c r="Z8" s="1">
        <f t="shared" si="5"/>
        <v>0.47000000000000003</v>
      </c>
      <c r="AA8" s="1">
        <f>SQRT(O8^2+U8^2)</f>
        <v>0.16492422502470644</v>
      </c>
      <c r="AB8" s="1">
        <f t="shared" si="6"/>
        <v>0.7350000000000001</v>
      </c>
      <c r="AC8" s="1">
        <f>SQRT(Q8^2+W8^2)</f>
        <v>0.13304134695650072</v>
      </c>
      <c r="AD8" s="53" t="s">
        <v>400</v>
      </c>
      <c r="AE8" s="6">
        <v>36.988599999999998</v>
      </c>
      <c r="AF8" s="6">
        <v>-6.4431000000000003</v>
      </c>
      <c r="AG8" s="58">
        <v>3</v>
      </c>
      <c r="AH8" s="12" t="s">
        <v>408</v>
      </c>
      <c r="AI8" s="58"/>
      <c r="AJ8" s="58" t="s">
        <v>520</v>
      </c>
      <c r="AK8" s="98"/>
      <c r="AL8" s="58" t="s">
        <v>513</v>
      </c>
      <c r="AM8" s="53" t="s">
        <v>671</v>
      </c>
      <c r="AN8" s="84"/>
      <c r="AO8" s="98"/>
      <c r="AP8" s="65"/>
      <c r="AQ8" s="58"/>
    </row>
    <row r="9" spans="1:43" s="15" customFormat="1" ht="55.5" customHeight="1" x14ac:dyDescent="0.25">
      <c r="A9" s="66">
        <v>2</v>
      </c>
      <c r="B9" s="51" t="s">
        <v>559</v>
      </c>
      <c r="C9" s="59" t="s">
        <v>561</v>
      </c>
      <c r="D9" s="52" t="s">
        <v>583</v>
      </c>
      <c r="E9" s="52" t="s">
        <v>575</v>
      </c>
      <c r="F9" s="82" t="s">
        <v>1272</v>
      </c>
      <c r="G9" s="82" t="s">
        <v>1282</v>
      </c>
      <c r="H9" s="96" t="s">
        <v>2353</v>
      </c>
      <c r="I9" s="82" t="s">
        <v>1293</v>
      </c>
      <c r="J9" s="82" t="s">
        <v>1271</v>
      </c>
      <c r="K9" s="88" t="s">
        <v>1292</v>
      </c>
      <c r="L9" s="13">
        <v>0.75934999999999997</v>
      </c>
      <c r="M9" s="5">
        <v>9.3479015024763731E-2</v>
      </c>
      <c r="N9" s="5">
        <v>0.13815999999999998</v>
      </c>
      <c r="O9" s="5">
        <v>3.3476067944129877E-2</v>
      </c>
      <c r="P9" s="55">
        <f t="shared" ref="P9:P13" si="7">AVERAGE(L9,N9)</f>
        <v>0.44875499999999996</v>
      </c>
      <c r="Q9" s="55">
        <f t="shared" ref="Q9:Q23" si="8">SQRT((M9^2+O9^2)/2)</f>
        <v>7.0210303285913822E-2</v>
      </c>
      <c r="R9" s="13">
        <v>8.3970000000000003E-2</v>
      </c>
      <c r="S9" s="5">
        <v>4.0630000000000006E-2</v>
      </c>
      <c r="T9" s="5">
        <v>1.4256E-2</v>
      </c>
      <c r="U9" s="5">
        <v>5.4840000000000002E-3</v>
      </c>
      <c r="V9" s="55">
        <f t="shared" ref="V9:V23" si="9">AVERAGE(R9,T9)</f>
        <v>4.9113000000000004E-2</v>
      </c>
      <c r="W9" s="5">
        <f t="shared" ref="W9:W23" si="10">SQRT((S9^2+U9^2)/2)</f>
        <v>2.8990266952893005E-2</v>
      </c>
      <c r="X9" s="13">
        <f t="shared" ref="X9:X23" si="11">L9+R9</f>
        <v>0.84331999999999996</v>
      </c>
      <c r="Y9" s="55">
        <f>SQRT(M9^2+S9^2)</f>
        <v>0.10192704817662486</v>
      </c>
      <c r="Z9" s="55">
        <f t="shared" ref="Z9:Z23" si="12">N9+T9</f>
        <v>0.15241599999999997</v>
      </c>
      <c r="AA9" s="55">
        <f>SQRT(O9^2+U9^2)</f>
        <v>3.3922284430739622E-2</v>
      </c>
      <c r="AB9" s="55">
        <f t="shared" ref="AB9:AB23" si="13">P9+V9</f>
        <v>0.49786799999999998</v>
      </c>
      <c r="AC9" s="5">
        <f>SQRT(Q9^2+W9^2)</f>
        <v>7.5960004380594928E-2</v>
      </c>
      <c r="AD9" s="51" t="s">
        <v>579</v>
      </c>
      <c r="AE9" s="7">
        <v>-23.356100000000001</v>
      </c>
      <c r="AF9" s="7">
        <v>-44.8508</v>
      </c>
      <c r="AG9" s="57">
        <v>6</v>
      </c>
      <c r="AH9" s="13" t="s">
        <v>578</v>
      </c>
      <c r="AI9" s="110"/>
      <c r="AJ9" s="57" t="s">
        <v>577</v>
      </c>
      <c r="AK9" s="96" t="s">
        <v>580</v>
      </c>
      <c r="AL9" s="57" t="s">
        <v>576</v>
      </c>
      <c r="AM9" s="51" t="s">
        <v>672</v>
      </c>
      <c r="AN9" s="82" t="s">
        <v>2332</v>
      </c>
      <c r="AO9" s="96" t="s">
        <v>1335</v>
      </c>
      <c r="AP9" s="67"/>
      <c r="AQ9" s="57"/>
    </row>
    <row r="10" spans="1:43" ht="55.5" customHeight="1" x14ac:dyDescent="0.25">
      <c r="A10" s="62"/>
      <c r="B10" s="52" t="s">
        <v>559</v>
      </c>
      <c r="C10" s="59" t="s">
        <v>560</v>
      </c>
      <c r="D10" s="52" t="s">
        <v>818</v>
      </c>
      <c r="E10" s="52" t="s">
        <v>270</v>
      </c>
      <c r="F10" s="83"/>
      <c r="G10" s="83"/>
      <c r="H10" s="97"/>
      <c r="I10" s="83"/>
      <c r="J10" s="83"/>
      <c r="K10" s="89"/>
      <c r="L10" s="54">
        <v>0.82884999999999986</v>
      </c>
      <c r="M10" s="55">
        <v>0.13812809725034225</v>
      </c>
      <c r="N10" s="55">
        <v>0.19845000000000002</v>
      </c>
      <c r="O10" s="55">
        <v>1.5659407715491666E-2</v>
      </c>
      <c r="P10" s="55">
        <f t="shared" si="7"/>
        <v>0.51364999999999994</v>
      </c>
      <c r="Q10" s="55">
        <f t="shared" si="8"/>
        <v>9.8296969180132934E-2</v>
      </c>
      <c r="R10" s="54">
        <v>6.411E-2</v>
      </c>
      <c r="S10" s="55">
        <v>1.1739999999999999E-2</v>
      </c>
      <c r="T10" s="55">
        <v>1.4256E-2</v>
      </c>
      <c r="U10" s="55">
        <v>5.4840000000000002E-3</v>
      </c>
      <c r="V10" s="55">
        <f t="shared" si="9"/>
        <v>3.9183000000000003E-2</v>
      </c>
      <c r="W10" s="55">
        <f t="shared" si="10"/>
        <v>9.1624739017363635E-3</v>
      </c>
      <c r="X10" s="54">
        <f t="shared" si="11"/>
        <v>0.89295999999999986</v>
      </c>
      <c r="Y10" s="55">
        <f t="shared" ref="Y10:Y23" si="14">SQRT(M10^2+S10^2)</f>
        <v>0.13862611171781458</v>
      </c>
      <c r="Z10" s="55">
        <f t="shared" si="12"/>
        <v>0.21270600000000001</v>
      </c>
      <c r="AA10" s="55">
        <f t="shared" ref="AA10:AA23" si="15">SQRT(O10^2+U10^2)</f>
        <v>1.6591904833381847E-2</v>
      </c>
      <c r="AB10" s="55">
        <f t="shared" si="13"/>
        <v>0.55283299999999991</v>
      </c>
      <c r="AC10" s="55">
        <f>SQRT(Q10^2+W10^2)</f>
        <v>9.8723072673007922E-2</v>
      </c>
      <c r="AD10" s="52" t="s">
        <v>579</v>
      </c>
      <c r="AE10" s="60">
        <v>-23.356100000000001</v>
      </c>
      <c r="AF10" s="60">
        <v>-44.8508</v>
      </c>
      <c r="AG10" s="56">
        <v>6</v>
      </c>
      <c r="AH10" s="54" t="s">
        <v>578</v>
      </c>
      <c r="AI10" s="108"/>
      <c r="AJ10" s="56" t="s">
        <v>577</v>
      </c>
      <c r="AK10" s="97"/>
      <c r="AL10" s="56" t="s">
        <v>576</v>
      </c>
      <c r="AM10" s="52" t="s">
        <v>672</v>
      </c>
      <c r="AN10" s="83"/>
      <c r="AO10" s="97"/>
      <c r="AP10" s="63"/>
      <c r="AQ10" s="56"/>
    </row>
    <row r="11" spans="1:43" ht="55.5" customHeight="1" x14ac:dyDescent="0.25">
      <c r="A11" s="62"/>
      <c r="B11" s="52" t="s">
        <v>559</v>
      </c>
      <c r="C11" s="59" t="s">
        <v>562</v>
      </c>
      <c r="D11" s="52" t="s">
        <v>818</v>
      </c>
      <c r="E11" s="52" t="s">
        <v>270</v>
      </c>
      <c r="F11" s="83"/>
      <c r="G11" s="83"/>
      <c r="H11" s="97"/>
      <c r="I11" s="83"/>
      <c r="J11" s="83"/>
      <c r="K11" s="89"/>
      <c r="L11" s="54">
        <v>0.54090000000000005</v>
      </c>
      <c r="M11" s="55">
        <v>9.9034602538708646E-2</v>
      </c>
      <c r="N11" s="55">
        <v>0.31474000000000002</v>
      </c>
      <c r="O11" s="55">
        <v>3.4614361903695406E-2</v>
      </c>
      <c r="P11" s="55">
        <f t="shared" si="7"/>
        <v>0.42782000000000003</v>
      </c>
      <c r="Q11" s="55">
        <f t="shared" si="8"/>
        <v>7.4182230183514969E-2</v>
      </c>
      <c r="R11" s="54">
        <v>0.13815999999999998</v>
      </c>
      <c r="S11" s="55">
        <v>4.0639999999999989E-2</v>
      </c>
      <c r="T11" s="55">
        <v>4.6054999999999999E-2</v>
      </c>
      <c r="U11" s="55">
        <v>1.7545000000000002E-2</v>
      </c>
      <c r="V11" s="55">
        <f t="shared" si="9"/>
        <v>9.2107499999999981E-2</v>
      </c>
      <c r="W11" s="55">
        <f t="shared" si="10"/>
        <v>3.1300452273090237E-2</v>
      </c>
      <c r="X11" s="54">
        <f t="shared" si="11"/>
        <v>0.67906</v>
      </c>
      <c r="Y11" s="55">
        <f t="shared" si="14"/>
        <v>0.10704887715431674</v>
      </c>
      <c r="Z11" s="55">
        <f t="shared" si="12"/>
        <v>0.36079500000000003</v>
      </c>
      <c r="AA11" s="55">
        <f t="shared" si="15"/>
        <v>3.88069719895794E-2</v>
      </c>
      <c r="AB11" s="55">
        <f t="shared" si="13"/>
        <v>0.51992749999999999</v>
      </c>
      <c r="AC11" s="55">
        <f t="shared" ref="AC11:AC23" si="16">SQRT(Q11^2+W11^2)</f>
        <v>8.051535001165927E-2</v>
      </c>
      <c r="AD11" s="52" t="s">
        <v>579</v>
      </c>
      <c r="AE11" s="60">
        <v>-23.356100000000001</v>
      </c>
      <c r="AF11" s="60">
        <v>-44.8508</v>
      </c>
      <c r="AG11" s="56">
        <v>6</v>
      </c>
      <c r="AH11" s="54" t="s">
        <v>578</v>
      </c>
      <c r="AI11" s="108"/>
      <c r="AJ11" s="56" t="s">
        <v>577</v>
      </c>
      <c r="AK11" s="97"/>
      <c r="AL11" s="56" t="s">
        <v>576</v>
      </c>
      <c r="AM11" s="52" t="s">
        <v>672</v>
      </c>
      <c r="AN11" s="83"/>
      <c r="AO11" s="97"/>
      <c r="AP11" s="63"/>
      <c r="AQ11" s="56"/>
    </row>
    <row r="12" spans="1:43" ht="55.5" customHeight="1" x14ac:dyDescent="0.25">
      <c r="A12" s="62"/>
      <c r="B12" s="52" t="s">
        <v>559</v>
      </c>
      <c r="C12" s="59" t="s">
        <v>564</v>
      </c>
      <c r="D12" s="52" t="s">
        <v>818</v>
      </c>
      <c r="E12" s="52" t="s">
        <v>270</v>
      </c>
      <c r="F12" s="83"/>
      <c r="G12" s="83"/>
      <c r="H12" s="97"/>
      <c r="I12" s="83"/>
      <c r="J12" s="83"/>
      <c r="K12" s="89"/>
      <c r="L12" s="54">
        <v>0.93185000000000007</v>
      </c>
      <c r="M12" s="55">
        <v>4.2512424654446622E-2</v>
      </c>
      <c r="N12" s="55">
        <v>0.35308</v>
      </c>
      <c r="O12" s="55">
        <v>0.13739144696814282</v>
      </c>
      <c r="P12" s="55">
        <f t="shared" si="7"/>
        <v>0.64246500000000006</v>
      </c>
      <c r="Q12" s="55">
        <f t="shared" si="8"/>
        <v>0.10169492600420141</v>
      </c>
      <c r="R12" s="54">
        <v>2.7050000000000001E-2</v>
      </c>
      <c r="S12" s="55">
        <v>3.65E-3</v>
      </c>
      <c r="T12" s="55">
        <v>8.7695000000000013E-3</v>
      </c>
      <c r="U12" s="55">
        <v>2.1905000000000002E-3</v>
      </c>
      <c r="V12" s="55">
        <f t="shared" si="9"/>
        <v>1.7909750000000002E-2</v>
      </c>
      <c r="W12" s="55">
        <f t="shared" si="10"/>
        <v>3.0100490236871559E-3</v>
      </c>
      <c r="X12" s="54">
        <f t="shared" si="11"/>
        <v>0.95890000000000009</v>
      </c>
      <c r="Y12" s="55">
        <f t="shared" si="14"/>
        <v>4.2668826442732184E-2</v>
      </c>
      <c r="Z12" s="55">
        <f t="shared" si="12"/>
        <v>0.36184949999999999</v>
      </c>
      <c r="AA12" s="55">
        <f t="shared" si="15"/>
        <v>0.13740890797270022</v>
      </c>
      <c r="AB12" s="55">
        <f t="shared" si="13"/>
        <v>0.66037475000000012</v>
      </c>
      <c r="AC12" s="55">
        <f t="shared" si="16"/>
        <v>0.10173946318968369</v>
      </c>
      <c r="AD12" s="52" t="s">
        <v>579</v>
      </c>
      <c r="AE12" s="60">
        <v>-23.356100000000001</v>
      </c>
      <c r="AF12" s="60">
        <v>-44.8508</v>
      </c>
      <c r="AG12" s="56">
        <v>6</v>
      </c>
      <c r="AH12" s="54" t="s">
        <v>578</v>
      </c>
      <c r="AI12" s="108"/>
      <c r="AJ12" s="56" t="s">
        <v>577</v>
      </c>
      <c r="AK12" s="97"/>
      <c r="AL12" s="56" t="s">
        <v>576</v>
      </c>
      <c r="AM12" s="52" t="s">
        <v>672</v>
      </c>
      <c r="AN12" s="83"/>
      <c r="AO12" s="97"/>
      <c r="AP12" s="63"/>
      <c r="AQ12" s="56"/>
    </row>
    <row r="13" spans="1:43" ht="55.5" customHeight="1" x14ac:dyDescent="0.25">
      <c r="A13" s="62"/>
      <c r="B13" s="52" t="s">
        <v>559</v>
      </c>
      <c r="C13" s="59" t="s">
        <v>563</v>
      </c>
      <c r="D13" s="52" t="s">
        <v>818</v>
      </c>
      <c r="E13" s="52" t="s">
        <v>270</v>
      </c>
      <c r="F13" s="83"/>
      <c r="G13" s="83"/>
      <c r="H13" s="97"/>
      <c r="I13" s="83"/>
      <c r="J13" s="83"/>
      <c r="K13" s="89"/>
      <c r="L13" s="54">
        <v>0.85960000000000003</v>
      </c>
      <c r="M13" s="55">
        <v>6.1426378698406087E-2</v>
      </c>
      <c r="N13" s="55">
        <v>0.19628000000000001</v>
      </c>
      <c r="O13" s="55">
        <v>9.1017058840637127E-3</v>
      </c>
      <c r="P13" s="55">
        <f t="shared" si="7"/>
        <v>0.52794000000000008</v>
      </c>
      <c r="Q13" s="55">
        <f t="shared" si="8"/>
        <v>4.3909230521611269E-2</v>
      </c>
      <c r="R13" s="54">
        <v>4.3339999999999997E-2</v>
      </c>
      <c r="S13" s="55">
        <v>1.6249999999999997E-2</v>
      </c>
      <c r="T13" s="55">
        <v>1.754E-2</v>
      </c>
      <c r="U13" s="55">
        <v>6.579999999999999E-3</v>
      </c>
      <c r="V13" s="55">
        <f t="shared" si="9"/>
        <v>3.0439999999999998E-2</v>
      </c>
      <c r="W13" s="55">
        <f t="shared" si="10"/>
        <v>1.2396751590638572E-2</v>
      </c>
      <c r="X13" s="54">
        <f t="shared" si="11"/>
        <v>0.90294000000000008</v>
      </c>
      <c r="Y13" s="55">
        <f t="shared" si="14"/>
        <v>6.3539456245706075E-2</v>
      </c>
      <c r="Z13" s="55">
        <f t="shared" si="12"/>
        <v>0.21382000000000001</v>
      </c>
      <c r="AA13" s="55">
        <f t="shared" si="15"/>
        <v>1.1231093001128609E-2</v>
      </c>
      <c r="AB13" s="55">
        <f t="shared" si="13"/>
        <v>0.5583800000000001</v>
      </c>
      <c r="AC13" s="55">
        <f t="shared" si="16"/>
        <v>4.5625650406322958E-2</v>
      </c>
      <c r="AD13" s="52" t="s">
        <v>579</v>
      </c>
      <c r="AE13" s="60">
        <v>-23.356100000000001</v>
      </c>
      <c r="AF13" s="60">
        <v>-44.8508</v>
      </c>
      <c r="AG13" s="56">
        <v>6</v>
      </c>
      <c r="AH13" s="54" t="s">
        <v>578</v>
      </c>
      <c r="AI13" s="108"/>
      <c r="AJ13" s="56" t="s">
        <v>577</v>
      </c>
      <c r="AK13" s="97"/>
      <c r="AL13" s="56" t="s">
        <v>576</v>
      </c>
      <c r="AM13" s="52" t="s">
        <v>672</v>
      </c>
      <c r="AN13" s="83"/>
      <c r="AO13" s="97"/>
      <c r="AP13" s="63"/>
      <c r="AQ13" s="56"/>
    </row>
    <row r="14" spans="1:43" ht="55.5" customHeight="1" x14ac:dyDescent="0.25">
      <c r="A14" s="62"/>
      <c r="B14" s="52" t="s">
        <v>559</v>
      </c>
      <c r="C14" s="59" t="s">
        <v>565</v>
      </c>
      <c r="D14" s="52" t="s">
        <v>818</v>
      </c>
      <c r="E14" s="52" t="s">
        <v>270</v>
      </c>
      <c r="F14" s="83"/>
      <c r="G14" s="83"/>
      <c r="H14" s="97"/>
      <c r="I14" s="83"/>
      <c r="J14" s="83"/>
      <c r="K14" s="89"/>
      <c r="L14" s="54">
        <v>0.91735</v>
      </c>
      <c r="M14" s="55">
        <v>6.2331863841858619E-2</v>
      </c>
      <c r="N14" s="55">
        <v>7.5660000000000005E-2</v>
      </c>
      <c r="O14" s="55">
        <v>9.4640596468957231E-3</v>
      </c>
      <c r="P14" s="55">
        <f t="shared" ref="P14:P23" si="17">AVERAGE(L14,N14)</f>
        <v>0.49650499999999997</v>
      </c>
      <c r="Q14" s="55">
        <f t="shared" si="8"/>
        <v>4.4580431104914192E-2</v>
      </c>
      <c r="R14" s="54">
        <v>2.8895000000000001E-2</v>
      </c>
      <c r="S14" s="55">
        <v>3.6149999999999993E-3</v>
      </c>
      <c r="T14" s="55">
        <v>1.3155999999999999E-2</v>
      </c>
      <c r="U14" s="55">
        <v>4.3839999999999999E-3</v>
      </c>
      <c r="V14" s="55">
        <f t="shared" si="9"/>
        <v>2.1025499999999999E-2</v>
      </c>
      <c r="W14" s="55">
        <f t="shared" si="10"/>
        <v>4.0179398327998888E-3</v>
      </c>
      <c r="X14" s="54">
        <f t="shared" si="11"/>
        <v>0.946245</v>
      </c>
      <c r="Y14" s="55">
        <f t="shared" si="14"/>
        <v>6.2436603647219646E-2</v>
      </c>
      <c r="Z14" s="55">
        <f t="shared" si="12"/>
        <v>8.8816000000000006E-2</v>
      </c>
      <c r="AA14" s="55">
        <f t="shared" si="15"/>
        <v>1.0430142904102513E-2</v>
      </c>
      <c r="AB14" s="55">
        <f t="shared" si="13"/>
        <v>0.5175305</v>
      </c>
      <c r="AC14" s="55">
        <f t="shared" si="16"/>
        <v>4.4761129096572178E-2</v>
      </c>
      <c r="AD14" s="52" t="s">
        <v>579</v>
      </c>
      <c r="AE14" s="60">
        <v>-23.356100000000001</v>
      </c>
      <c r="AF14" s="60">
        <v>-44.8508</v>
      </c>
      <c r="AG14" s="56">
        <v>6</v>
      </c>
      <c r="AH14" s="54" t="s">
        <v>578</v>
      </c>
      <c r="AI14" s="108"/>
      <c r="AJ14" s="56" t="s">
        <v>577</v>
      </c>
      <c r="AK14" s="97"/>
      <c r="AL14" s="56" t="s">
        <v>576</v>
      </c>
      <c r="AM14" s="52" t="s">
        <v>672</v>
      </c>
      <c r="AN14" s="83"/>
      <c r="AO14" s="97"/>
      <c r="AP14" s="63"/>
      <c r="AQ14" s="56"/>
    </row>
    <row r="15" spans="1:43" ht="55.5" customHeight="1" x14ac:dyDescent="0.25">
      <c r="A15" s="62"/>
      <c r="B15" s="52" t="s">
        <v>559</v>
      </c>
      <c r="C15" s="59" t="s">
        <v>566</v>
      </c>
      <c r="D15" s="52" t="s">
        <v>818</v>
      </c>
      <c r="E15" s="52" t="s">
        <v>354</v>
      </c>
      <c r="F15" s="83"/>
      <c r="G15" s="83"/>
      <c r="H15" s="97"/>
      <c r="I15" s="83"/>
      <c r="J15" s="83"/>
      <c r="K15" s="89"/>
      <c r="L15" s="54">
        <v>0.90745000000000009</v>
      </c>
      <c r="M15" s="55">
        <v>4.893067800470377E-2</v>
      </c>
      <c r="N15" s="55">
        <v>0.28182000000000001</v>
      </c>
      <c r="O15" s="55">
        <v>0.1059420503152549</v>
      </c>
      <c r="P15" s="55">
        <f t="shared" si="17"/>
        <v>0.59463500000000002</v>
      </c>
      <c r="Q15" s="55">
        <f t="shared" si="8"/>
        <v>8.251645070832847E-2</v>
      </c>
      <c r="R15" s="54">
        <v>3.5214999999999996E-2</v>
      </c>
      <c r="S15" s="55">
        <v>4.5149999999999999E-3</v>
      </c>
      <c r="T15" s="55">
        <v>1.0962999999999999E-2</v>
      </c>
      <c r="U15" s="55">
        <v>6.5769999999999995E-3</v>
      </c>
      <c r="V15" s="55">
        <f t="shared" si="9"/>
        <v>2.3088999999999998E-2</v>
      </c>
      <c r="W15" s="55">
        <f t="shared" si="10"/>
        <v>5.6410173727794877E-3</v>
      </c>
      <c r="X15" s="54">
        <f t="shared" si="11"/>
        <v>0.94266500000000009</v>
      </c>
      <c r="Y15" s="55">
        <f t="shared" si="14"/>
        <v>4.9138543680088867E-2</v>
      </c>
      <c r="Z15" s="55">
        <f t="shared" si="12"/>
        <v>0.29278300000000002</v>
      </c>
      <c r="AA15" s="55">
        <f t="shared" si="15"/>
        <v>0.10614600771578742</v>
      </c>
      <c r="AB15" s="55">
        <f t="shared" si="13"/>
        <v>0.61772400000000005</v>
      </c>
      <c r="AC15" s="55">
        <f t="shared" si="16"/>
        <v>8.2709042519545597E-2</v>
      </c>
      <c r="AD15" s="52" t="s">
        <v>579</v>
      </c>
      <c r="AE15" s="60">
        <v>-23.356100000000001</v>
      </c>
      <c r="AF15" s="60">
        <v>-44.8508</v>
      </c>
      <c r="AG15" s="56">
        <v>6</v>
      </c>
      <c r="AH15" s="54" t="s">
        <v>578</v>
      </c>
      <c r="AI15" s="108"/>
      <c r="AJ15" s="56" t="s">
        <v>577</v>
      </c>
      <c r="AK15" s="97"/>
      <c r="AL15" s="56" t="s">
        <v>576</v>
      </c>
      <c r="AM15" s="52" t="s">
        <v>672</v>
      </c>
      <c r="AN15" s="83"/>
      <c r="AO15" s="97"/>
      <c r="AP15" s="63"/>
      <c r="AQ15" s="56"/>
    </row>
    <row r="16" spans="1:43" ht="55.5" customHeight="1" x14ac:dyDescent="0.25">
      <c r="A16" s="62"/>
      <c r="B16" s="52" t="s">
        <v>559</v>
      </c>
      <c r="C16" s="59" t="s">
        <v>569</v>
      </c>
      <c r="D16" s="52" t="s">
        <v>818</v>
      </c>
      <c r="E16" s="52" t="s">
        <v>270</v>
      </c>
      <c r="F16" s="83"/>
      <c r="G16" s="83"/>
      <c r="H16" s="97"/>
      <c r="I16" s="83"/>
      <c r="J16" s="83"/>
      <c r="K16" s="89"/>
      <c r="L16" s="54">
        <v>0.8</v>
      </c>
      <c r="M16" s="55">
        <v>8.0168478842996618E-2</v>
      </c>
      <c r="N16" s="55">
        <v>9.9779999999999994E-2</v>
      </c>
      <c r="O16" s="55">
        <v>1.1734534502910629E-2</v>
      </c>
      <c r="P16" s="55">
        <f t="shared" si="17"/>
        <v>0.44989000000000001</v>
      </c>
      <c r="Q16" s="55">
        <f t="shared" si="8"/>
        <v>5.7291728460572719E-2</v>
      </c>
      <c r="R16" s="54">
        <v>7.496499999999999E-2</v>
      </c>
      <c r="S16" s="55">
        <v>3.5234999999999995E-2</v>
      </c>
      <c r="T16" s="55">
        <v>1.4255E-2</v>
      </c>
      <c r="U16" s="55">
        <v>1.0949999999999994E-3</v>
      </c>
      <c r="V16" s="55">
        <f t="shared" si="9"/>
        <v>4.4609999999999997E-2</v>
      </c>
      <c r="W16" s="55">
        <f t="shared" si="10"/>
        <v>2.4926935732255576E-2</v>
      </c>
      <c r="X16" s="54">
        <f t="shared" si="11"/>
        <v>0.87496499999999999</v>
      </c>
      <c r="Y16" s="55">
        <f t="shared" si="14"/>
        <v>8.7569916209849122E-2</v>
      </c>
      <c r="Z16" s="55">
        <f t="shared" si="12"/>
        <v>0.114035</v>
      </c>
      <c r="AA16" s="55">
        <f t="shared" si="15"/>
        <v>1.1785513353265525E-2</v>
      </c>
      <c r="AB16" s="55">
        <f t="shared" si="13"/>
        <v>0.4945</v>
      </c>
      <c r="AC16" s="55">
        <f t="shared" si="16"/>
        <v>6.2479550854659623E-2</v>
      </c>
      <c r="AD16" s="52" t="s">
        <v>579</v>
      </c>
      <c r="AE16" s="60">
        <v>-23.356100000000001</v>
      </c>
      <c r="AF16" s="60">
        <v>-44.8508</v>
      </c>
      <c r="AG16" s="56">
        <v>6</v>
      </c>
      <c r="AH16" s="54" t="s">
        <v>578</v>
      </c>
      <c r="AI16" s="108"/>
      <c r="AJ16" s="56" t="s">
        <v>577</v>
      </c>
      <c r="AK16" s="97"/>
      <c r="AL16" s="56" t="s">
        <v>576</v>
      </c>
      <c r="AM16" s="52" t="s">
        <v>672</v>
      </c>
      <c r="AN16" s="83"/>
      <c r="AO16" s="97"/>
      <c r="AP16" s="63"/>
      <c r="AQ16" s="56"/>
    </row>
    <row r="17" spans="1:43" ht="55.5" customHeight="1" x14ac:dyDescent="0.25">
      <c r="A17" s="62"/>
      <c r="B17" s="52" t="s">
        <v>559</v>
      </c>
      <c r="C17" s="59" t="s">
        <v>568</v>
      </c>
      <c r="D17" s="52" t="s">
        <v>818</v>
      </c>
      <c r="E17" s="52" t="s">
        <v>354</v>
      </c>
      <c r="F17" s="83"/>
      <c r="G17" s="83"/>
      <c r="H17" s="97"/>
      <c r="I17" s="83"/>
      <c r="J17" s="83"/>
      <c r="K17" s="89"/>
      <c r="L17" s="54">
        <v>0.82620000000000005</v>
      </c>
      <c r="M17" s="55">
        <v>7.5754884330978975E-2</v>
      </c>
      <c r="N17" s="55">
        <v>0.41668999999999995</v>
      </c>
      <c r="O17" s="55">
        <v>8.8596443495210342E-2</v>
      </c>
      <c r="P17" s="55">
        <f t="shared" si="17"/>
        <v>0.62144500000000003</v>
      </c>
      <c r="Q17" s="55">
        <f t="shared" si="8"/>
        <v>8.2426125409362783E-2</v>
      </c>
      <c r="R17" s="54">
        <v>7.4950000000000003E-2</v>
      </c>
      <c r="S17" s="55">
        <v>1.1749999999999998E-2</v>
      </c>
      <c r="T17" s="55">
        <v>2.1930000000000002E-2</v>
      </c>
      <c r="U17" s="55">
        <v>6.5799999999999999E-3</v>
      </c>
      <c r="V17" s="55">
        <f t="shared" si="9"/>
        <v>4.8440000000000004E-2</v>
      </c>
      <c r="W17" s="55">
        <f t="shared" si="10"/>
        <v>9.5225758069967577E-3</v>
      </c>
      <c r="X17" s="54">
        <f t="shared" si="11"/>
        <v>0.90115000000000001</v>
      </c>
      <c r="Y17" s="55">
        <f t="shared" si="14"/>
        <v>7.6660713536987141E-2</v>
      </c>
      <c r="Z17" s="55">
        <f t="shared" si="12"/>
        <v>0.43861999999999995</v>
      </c>
      <c r="AA17" s="55">
        <f t="shared" si="15"/>
        <v>8.8840453623335355E-2</v>
      </c>
      <c r="AB17" s="55">
        <f t="shared" si="13"/>
        <v>0.66988500000000006</v>
      </c>
      <c r="AC17" s="55">
        <f t="shared" si="16"/>
        <v>8.2974367126239665E-2</v>
      </c>
      <c r="AD17" s="52" t="s">
        <v>579</v>
      </c>
      <c r="AE17" s="60">
        <v>-23.356100000000001</v>
      </c>
      <c r="AF17" s="60">
        <v>-44.8508</v>
      </c>
      <c r="AG17" s="56">
        <v>6</v>
      </c>
      <c r="AH17" s="54" t="s">
        <v>578</v>
      </c>
      <c r="AI17" s="108"/>
      <c r="AJ17" s="56" t="s">
        <v>577</v>
      </c>
      <c r="AK17" s="97"/>
      <c r="AL17" s="56" t="s">
        <v>576</v>
      </c>
      <c r="AM17" s="52" t="s">
        <v>672</v>
      </c>
      <c r="AN17" s="83"/>
      <c r="AO17" s="97"/>
      <c r="AP17" s="63"/>
      <c r="AQ17" s="56"/>
    </row>
    <row r="18" spans="1:43" ht="55.5" customHeight="1" x14ac:dyDescent="0.25">
      <c r="A18" s="62"/>
      <c r="B18" s="52" t="s">
        <v>559</v>
      </c>
      <c r="C18" s="59" t="s">
        <v>570</v>
      </c>
      <c r="D18" s="52" t="s">
        <v>818</v>
      </c>
      <c r="E18" s="52" t="s">
        <v>270</v>
      </c>
      <c r="F18" s="83"/>
      <c r="G18" s="83"/>
      <c r="H18" s="97"/>
      <c r="I18" s="83"/>
      <c r="J18" s="83"/>
      <c r="K18" s="89"/>
      <c r="L18" s="54">
        <v>0.84609999999999996</v>
      </c>
      <c r="M18" s="55">
        <v>1.8938122927048492E-2</v>
      </c>
      <c r="N18" s="55">
        <v>0.22916599999999998</v>
      </c>
      <c r="O18" s="55">
        <v>8.1348617892377253E-2</v>
      </c>
      <c r="P18" s="55">
        <f t="shared" si="17"/>
        <v>0.53763300000000003</v>
      </c>
      <c r="Q18" s="55">
        <f t="shared" si="8"/>
        <v>5.9060351052969542E-2</v>
      </c>
      <c r="R18" s="54">
        <v>6.4104999999999995E-2</v>
      </c>
      <c r="S18" s="55">
        <v>4.5150000000000025E-3</v>
      </c>
      <c r="T18" s="55">
        <v>1.86395E-2</v>
      </c>
      <c r="U18" s="55">
        <v>1.2060499999999998E-2</v>
      </c>
      <c r="V18" s="55">
        <f t="shared" si="9"/>
        <v>4.1372249999999999E-2</v>
      </c>
      <c r="W18" s="55">
        <f t="shared" si="10"/>
        <v>9.1060662541516783E-3</v>
      </c>
      <c r="X18" s="54">
        <f t="shared" si="11"/>
        <v>0.91020499999999993</v>
      </c>
      <c r="Y18" s="55">
        <f t="shared" si="14"/>
        <v>1.9468891211365885E-2</v>
      </c>
      <c r="Z18" s="55">
        <f t="shared" si="12"/>
        <v>0.24780549999999998</v>
      </c>
      <c r="AA18" s="55">
        <f t="shared" si="15"/>
        <v>8.2237785070185351E-2</v>
      </c>
      <c r="AB18" s="55">
        <f t="shared" si="13"/>
        <v>0.57900525000000003</v>
      </c>
      <c r="AC18" s="55">
        <f t="shared" si="16"/>
        <v>5.9758225451606244E-2</v>
      </c>
      <c r="AD18" s="52" t="s">
        <v>579</v>
      </c>
      <c r="AE18" s="60">
        <v>-23.356100000000001</v>
      </c>
      <c r="AF18" s="60">
        <v>-44.8508</v>
      </c>
      <c r="AG18" s="56">
        <v>6</v>
      </c>
      <c r="AH18" s="54" t="s">
        <v>578</v>
      </c>
      <c r="AI18" s="108"/>
      <c r="AJ18" s="56" t="s">
        <v>577</v>
      </c>
      <c r="AK18" s="97"/>
      <c r="AL18" s="56" t="s">
        <v>576</v>
      </c>
      <c r="AM18" s="52" t="s">
        <v>672</v>
      </c>
      <c r="AN18" s="83"/>
      <c r="AO18" s="97"/>
      <c r="AP18" s="63"/>
      <c r="AQ18" s="56"/>
    </row>
    <row r="19" spans="1:43" ht="55.5" customHeight="1" x14ac:dyDescent="0.25">
      <c r="A19" s="62"/>
      <c r="B19" s="52" t="s">
        <v>559</v>
      </c>
      <c r="C19" s="59" t="s">
        <v>571</v>
      </c>
      <c r="D19" s="52" t="s">
        <v>818</v>
      </c>
      <c r="E19" s="52" t="s">
        <v>270</v>
      </c>
      <c r="F19" s="83"/>
      <c r="G19" s="83"/>
      <c r="H19" s="97"/>
      <c r="I19" s="83"/>
      <c r="J19" s="83"/>
      <c r="K19" s="89"/>
      <c r="L19" s="54">
        <v>0.84789999999999988</v>
      </c>
      <c r="M19" s="55">
        <v>8.2013779330061348E-2</v>
      </c>
      <c r="N19" s="55">
        <v>0.36730000000000002</v>
      </c>
      <c r="O19" s="55">
        <v>5.9896155552756472E-2</v>
      </c>
      <c r="P19" s="55">
        <f t="shared" si="17"/>
        <v>0.60759999999999992</v>
      </c>
      <c r="Q19" s="55">
        <f t="shared" si="8"/>
        <v>7.1811591856746904E-2</v>
      </c>
      <c r="R19" s="54">
        <v>4.7855000000000002E-2</v>
      </c>
      <c r="S19" s="55">
        <v>9.9350000000000011E-3</v>
      </c>
      <c r="T19" s="55">
        <v>2.0834999999999999E-2</v>
      </c>
      <c r="U19" s="55">
        <v>5.4850000000000012E-3</v>
      </c>
      <c r="V19" s="55">
        <f t="shared" si="9"/>
        <v>3.4345000000000001E-2</v>
      </c>
      <c r="W19" s="55">
        <f t="shared" si="10"/>
        <v>8.0246323903341524E-3</v>
      </c>
      <c r="X19" s="54">
        <f t="shared" si="11"/>
        <v>0.89575499999999986</v>
      </c>
      <c r="Y19" s="55">
        <f t="shared" si="14"/>
        <v>8.2613341688857964E-2</v>
      </c>
      <c r="Z19" s="55">
        <f t="shared" si="12"/>
        <v>0.38813500000000001</v>
      </c>
      <c r="AA19" s="55">
        <f t="shared" si="15"/>
        <v>6.0146776098141785E-2</v>
      </c>
      <c r="AB19" s="55">
        <f t="shared" si="13"/>
        <v>0.64194499999999988</v>
      </c>
      <c r="AC19" s="55">
        <f t="shared" si="16"/>
        <v>7.2258559700564176E-2</v>
      </c>
      <c r="AD19" s="52" t="s">
        <v>579</v>
      </c>
      <c r="AE19" s="60">
        <v>-23.356100000000001</v>
      </c>
      <c r="AF19" s="60">
        <v>-44.8508</v>
      </c>
      <c r="AG19" s="56">
        <v>6</v>
      </c>
      <c r="AH19" s="54" t="s">
        <v>578</v>
      </c>
      <c r="AI19" s="108"/>
      <c r="AJ19" s="56" t="s">
        <v>577</v>
      </c>
      <c r="AK19" s="97"/>
      <c r="AL19" s="56" t="s">
        <v>576</v>
      </c>
      <c r="AM19" s="52" t="s">
        <v>672</v>
      </c>
      <c r="AN19" s="83"/>
      <c r="AO19" s="97"/>
      <c r="AP19" s="63"/>
      <c r="AQ19" s="56"/>
    </row>
    <row r="20" spans="1:43" ht="55.5" customHeight="1" x14ac:dyDescent="0.25">
      <c r="A20" s="62"/>
      <c r="B20" s="52" t="s">
        <v>559</v>
      </c>
      <c r="C20" s="59" t="s">
        <v>567</v>
      </c>
      <c r="D20" s="52" t="s">
        <v>818</v>
      </c>
      <c r="E20" s="52" t="s">
        <v>364</v>
      </c>
      <c r="F20" s="83"/>
      <c r="G20" s="83"/>
      <c r="H20" s="97"/>
      <c r="I20" s="83"/>
      <c r="J20" s="83"/>
      <c r="K20" s="89"/>
      <c r="L20" s="54">
        <v>0.81990000000000007</v>
      </c>
      <c r="M20" s="55">
        <v>8.9856900124586969E-2</v>
      </c>
      <c r="N20" s="55">
        <v>0.10087</v>
      </c>
      <c r="O20" s="55">
        <v>1.5506851711420988E-2</v>
      </c>
      <c r="P20" s="55">
        <f t="shared" si="17"/>
        <v>0.46038500000000004</v>
      </c>
      <c r="Q20" s="55">
        <f t="shared" si="8"/>
        <v>6.4477612199894618E-2</v>
      </c>
      <c r="R20" s="54">
        <v>6.6820000000000004E-2</v>
      </c>
      <c r="S20" s="55">
        <v>1.8059999999999996E-2</v>
      </c>
      <c r="T20" s="55">
        <v>9.8694999999999998E-3</v>
      </c>
      <c r="U20" s="55">
        <v>3.2905E-3</v>
      </c>
      <c r="V20" s="55">
        <f t="shared" si="9"/>
        <v>3.8344750000000004E-2</v>
      </c>
      <c r="W20" s="55">
        <f t="shared" si="10"/>
        <v>1.2980581463285838E-2</v>
      </c>
      <c r="X20" s="54">
        <f t="shared" si="11"/>
        <v>0.88672000000000006</v>
      </c>
      <c r="Y20" s="55">
        <f t="shared" si="14"/>
        <v>9.1653838435714188E-2</v>
      </c>
      <c r="Z20" s="55">
        <f t="shared" si="12"/>
        <v>0.1107395</v>
      </c>
      <c r="AA20" s="55">
        <f t="shared" si="15"/>
        <v>1.5852124155771682E-2</v>
      </c>
      <c r="AB20" s="55">
        <f t="shared" si="13"/>
        <v>0.49872975000000003</v>
      </c>
      <c r="AC20" s="55">
        <f t="shared" si="16"/>
        <v>6.577125489243002E-2</v>
      </c>
      <c r="AD20" s="52" t="s">
        <v>579</v>
      </c>
      <c r="AE20" s="60">
        <v>-23.356100000000001</v>
      </c>
      <c r="AF20" s="60">
        <v>-44.8508</v>
      </c>
      <c r="AG20" s="56">
        <v>6</v>
      </c>
      <c r="AH20" s="54" t="s">
        <v>578</v>
      </c>
      <c r="AI20" s="108"/>
      <c r="AJ20" s="56" t="s">
        <v>577</v>
      </c>
      <c r="AK20" s="97"/>
      <c r="AL20" s="56" t="s">
        <v>576</v>
      </c>
      <c r="AM20" s="52" t="s">
        <v>672</v>
      </c>
      <c r="AN20" s="83"/>
      <c r="AO20" s="97"/>
      <c r="AP20" s="63"/>
      <c r="AQ20" s="56"/>
    </row>
    <row r="21" spans="1:43" ht="55.5" customHeight="1" x14ac:dyDescent="0.25">
      <c r="A21" s="62"/>
      <c r="B21" s="52" t="s">
        <v>559</v>
      </c>
      <c r="C21" s="59" t="s">
        <v>572</v>
      </c>
      <c r="D21" s="52" t="s">
        <v>818</v>
      </c>
      <c r="E21" s="52" t="s">
        <v>270</v>
      </c>
      <c r="F21" s="83"/>
      <c r="G21" s="83"/>
      <c r="H21" s="97"/>
      <c r="I21" s="83"/>
      <c r="J21" s="83"/>
      <c r="K21" s="89"/>
      <c r="L21" s="54">
        <v>0.75659999999999994</v>
      </c>
      <c r="M21" s="55">
        <v>9.4214821020898842E-2</v>
      </c>
      <c r="N21" s="55">
        <v>0.37061499999999997</v>
      </c>
      <c r="O21" s="55">
        <v>0.14844613084381822</v>
      </c>
      <c r="P21" s="55">
        <f t="shared" si="17"/>
        <v>0.56360749999999993</v>
      </c>
      <c r="Q21" s="55">
        <f t="shared" si="8"/>
        <v>0.12432354214407665</v>
      </c>
      <c r="R21" s="54">
        <v>8.3089999999999997E-2</v>
      </c>
      <c r="S21" s="55">
        <v>2.8909999999999995E-2</v>
      </c>
      <c r="T21" s="55">
        <v>1.6445000000000001E-2</v>
      </c>
      <c r="U21" s="55">
        <v>5.4850000000000003E-3</v>
      </c>
      <c r="V21" s="55">
        <f t="shared" si="9"/>
        <v>4.9767499999999999E-2</v>
      </c>
      <c r="W21" s="55">
        <f t="shared" si="10"/>
        <v>2.0807130088025112E-2</v>
      </c>
      <c r="X21" s="54">
        <f t="shared" si="11"/>
        <v>0.83968999999999994</v>
      </c>
      <c r="Y21" s="55">
        <f t="shared" si="14"/>
        <v>9.8550599186407795E-2</v>
      </c>
      <c r="Z21" s="55">
        <f t="shared" si="12"/>
        <v>0.38705999999999996</v>
      </c>
      <c r="AA21" s="55">
        <f t="shared" si="15"/>
        <v>0.1485474300938929</v>
      </c>
      <c r="AB21" s="55">
        <f t="shared" si="13"/>
        <v>0.61337499999999989</v>
      </c>
      <c r="AC21" s="55">
        <f t="shared" si="16"/>
        <v>0.1260526865788667</v>
      </c>
      <c r="AD21" s="52" t="s">
        <v>579</v>
      </c>
      <c r="AE21" s="60">
        <v>-23.356100000000001</v>
      </c>
      <c r="AF21" s="60">
        <v>-44.8508</v>
      </c>
      <c r="AG21" s="56">
        <v>6</v>
      </c>
      <c r="AH21" s="54" t="s">
        <v>578</v>
      </c>
      <c r="AI21" s="108"/>
      <c r="AJ21" s="56" t="s">
        <v>577</v>
      </c>
      <c r="AK21" s="97"/>
      <c r="AL21" s="56" t="s">
        <v>576</v>
      </c>
      <c r="AM21" s="52" t="s">
        <v>672</v>
      </c>
      <c r="AN21" s="83"/>
      <c r="AO21" s="97"/>
      <c r="AP21" s="63"/>
      <c r="AQ21" s="56"/>
    </row>
    <row r="22" spans="1:43" ht="55.5" customHeight="1" x14ac:dyDescent="0.25">
      <c r="A22" s="62"/>
      <c r="B22" s="52" t="s">
        <v>559</v>
      </c>
      <c r="C22" s="59" t="s">
        <v>573</v>
      </c>
      <c r="D22" s="52" t="s">
        <v>582</v>
      </c>
      <c r="E22" s="52" t="s">
        <v>251</v>
      </c>
      <c r="F22" s="83"/>
      <c r="G22" s="83"/>
      <c r="H22" s="97"/>
      <c r="I22" s="83"/>
      <c r="J22" s="83"/>
      <c r="K22" s="89"/>
      <c r="L22" s="54">
        <v>0.85049999999999992</v>
      </c>
      <c r="M22" s="55">
        <v>4.6278126582652401E-2</v>
      </c>
      <c r="N22" s="55">
        <v>8.5501000000000008E-2</v>
      </c>
      <c r="O22" s="55">
        <v>2.8280609443574588E-2</v>
      </c>
      <c r="P22" s="55">
        <f t="shared" si="17"/>
        <v>0.46800049999999999</v>
      </c>
      <c r="Q22" s="55">
        <f t="shared" si="8"/>
        <v>3.8350083901472751E-2</v>
      </c>
      <c r="R22" s="54">
        <v>4.1535000000000002E-2</v>
      </c>
      <c r="S22" s="55">
        <v>7.2250000000000014E-3</v>
      </c>
      <c r="T22" s="55">
        <v>5.4824999999999987E-3</v>
      </c>
      <c r="U22" s="55">
        <v>3.2894999999999995E-3</v>
      </c>
      <c r="V22" s="55">
        <f t="shared" si="9"/>
        <v>2.3508750000000002E-2</v>
      </c>
      <c r="W22" s="55">
        <f t="shared" si="10"/>
        <v>5.6134408008813993E-3</v>
      </c>
      <c r="X22" s="54">
        <f t="shared" si="11"/>
        <v>0.89203499999999991</v>
      </c>
      <c r="Y22" s="55">
        <f t="shared" si="14"/>
        <v>4.6838719292909781E-2</v>
      </c>
      <c r="Z22" s="55">
        <f t="shared" si="12"/>
        <v>9.0983500000000009E-2</v>
      </c>
      <c r="AA22" s="55">
        <f t="shared" si="15"/>
        <v>2.8471278172045599E-2</v>
      </c>
      <c r="AB22" s="55">
        <f t="shared" si="13"/>
        <v>0.49150925000000001</v>
      </c>
      <c r="AC22" s="55">
        <f t="shared" si="16"/>
        <v>3.8758736471600816E-2</v>
      </c>
      <c r="AD22" s="52" t="s">
        <v>579</v>
      </c>
      <c r="AE22" s="60">
        <v>-23.356100000000001</v>
      </c>
      <c r="AF22" s="60">
        <v>-44.8508</v>
      </c>
      <c r="AG22" s="56">
        <v>6</v>
      </c>
      <c r="AH22" s="54" t="s">
        <v>578</v>
      </c>
      <c r="AI22" s="56"/>
      <c r="AJ22" s="56" t="s">
        <v>577</v>
      </c>
      <c r="AK22" s="97"/>
      <c r="AL22" s="56" t="s">
        <v>576</v>
      </c>
      <c r="AM22" s="52" t="s">
        <v>672</v>
      </c>
      <c r="AN22" s="83"/>
      <c r="AO22" s="97"/>
      <c r="AP22" s="63"/>
      <c r="AQ22" s="56"/>
    </row>
    <row r="23" spans="1:43" s="16" customFormat="1" ht="55.5" customHeight="1" x14ac:dyDescent="0.25">
      <c r="A23" s="64"/>
      <c r="B23" s="53" t="s">
        <v>559</v>
      </c>
      <c r="C23" s="10" t="s">
        <v>574</v>
      </c>
      <c r="D23" s="53" t="s">
        <v>582</v>
      </c>
      <c r="E23" s="53" t="s">
        <v>251</v>
      </c>
      <c r="F23" s="84"/>
      <c r="G23" s="84"/>
      <c r="H23" s="98"/>
      <c r="I23" s="84"/>
      <c r="J23" s="84"/>
      <c r="K23" s="90"/>
      <c r="L23" s="12">
        <v>0.73134999999999994</v>
      </c>
      <c r="M23" s="1">
        <v>4.1877873035769141E-2</v>
      </c>
      <c r="N23" s="1">
        <v>0.30369499999999999</v>
      </c>
      <c r="O23" s="1">
        <v>0.12332305284292955</v>
      </c>
      <c r="P23" s="55">
        <f t="shared" si="17"/>
        <v>0.5175225</v>
      </c>
      <c r="Q23" s="55">
        <f t="shared" si="8"/>
        <v>9.2093245171673666E-2</v>
      </c>
      <c r="R23" s="12">
        <v>9.3000000000000013E-2</v>
      </c>
      <c r="S23" s="1">
        <v>6.3200000000000053E-3</v>
      </c>
      <c r="T23" s="1">
        <v>1.2060999999999999E-2</v>
      </c>
      <c r="U23" s="1">
        <v>3.2889999999999998E-3</v>
      </c>
      <c r="V23" s="55">
        <f t="shared" si="9"/>
        <v>5.2530500000000008E-2</v>
      </c>
      <c r="W23" s="1">
        <f t="shared" si="10"/>
        <v>5.0378527668045276E-3</v>
      </c>
      <c r="X23" s="12">
        <f t="shared" si="11"/>
        <v>0.82434999999999992</v>
      </c>
      <c r="Y23" s="1">
        <f t="shared" si="14"/>
        <v>4.2352079641972719E-2</v>
      </c>
      <c r="Z23" s="1">
        <f t="shared" si="12"/>
        <v>0.31575599999999998</v>
      </c>
      <c r="AA23" s="1">
        <f t="shared" si="15"/>
        <v>0.12336690351751556</v>
      </c>
      <c r="AB23" s="1">
        <f t="shared" si="13"/>
        <v>0.57005300000000003</v>
      </c>
      <c r="AC23" s="55">
        <f t="shared" si="16"/>
        <v>9.2230937145569514E-2</v>
      </c>
      <c r="AD23" s="53" t="s">
        <v>579</v>
      </c>
      <c r="AE23" s="6">
        <v>-23.356100000000001</v>
      </c>
      <c r="AF23" s="6">
        <v>-44.8508</v>
      </c>
      <c r="AG23" s="58">
        <v>6</v>
      </c>
      <c r="AH23" s="12" t="s">
        <v>578</v>
      </c>
      <c r="AI23" s="58"/>
      <c r="AJ23" s="58" t="s">
        <v>577</v>
      </c>
      <c r="AK23" s="98"/>
      <c r="AL23" s="58" t="s">
        <v>576</v>
      </c>
      <c r="AM23" s="53" t="s">
        <v>672</v>
      </c>
      <c r="AN23" s="84"/>
      <c r="AO23" s="98"/>
      <c r="AP23" s="65"/>
      <c r="AQ23" s="58"/>
    </row>
    <row r="24" spans="1:43" ht="55.5" customHeight="1" x14ac:dyDescent="0.25">
      <c r="A24" s="62">
        <v>3</v>
      </c>
      <c r="B24" s="52" t="s">
        <v>2036</v>
      </c>
      <c r="C24" s="59" t="s">
        <v>2038</v>
      </c>
      <c r="D24" s="52" t="s">
        <v>2048</v>
      </c>
      <c r="E24" s="52" t="s">
        <v>2049</v>
      </c>
      <c r="F24" s="52" t="s">
        <v>2043</v>
      </c>
      <c r="G24" s="82" t="s">
        <v>2047</v>
      </c>
      <c r="H24" s="82" t="s">
        <v>2354</v>
      </c>
      <c r="I24" s="82" t="s">
        <v>2046</v>
      </c>
      <c r="J24" s="82" t="s">
        <v>2052</v>
      </c>
      <c r="K24" s="94" t="s">
        <v>2053</v>
      </c>
      <c r="L24" s="54">
        <v>7.0000000000000007E-2</v>
      </c>
      <c r="M24" s="55">
        <v>0.05</v>
      </c>
      <c r="N24" s="56"/>
      <c r="O24" s="56"/>
      <c r="P24" s="55"/>
      <c r="Q24" s="55"/>
      <c r="R24" s="54"/>
      <c r="S24" s="55"/>
      <c r="T24" s="55"/>
      <c r="U24" s="55"/>
      <c r="V24" s="55"/>
      <c r="W24" s="55"/>
      <c r="X24" s="54"/>
      <c r="Y24" s="55"/>
      <c r="Z24" s="55"/>
      <c r="AA24" s="55"/>
      <c r="AB24" s="55"/>
      <c r="AC24" s="55"/>
      <c r="AD24" s="4" t="s">
        <v>2040</v>
      </c>
      <c r="AE24" s="8">
        <f>47+49/60</f>
        <v>47.81666666666667</v>
      </c>
      <c r="AF24" s="8">
        <f>2+29/60</f>
        <v>2.4833333333333334</v>
      </c>
      <c r="AG24" s="31">
        <v>144</v>
      </c>
      <c r="AH24" s="54">
        <v>12</v>
      </c>
      <c r="AI24" s="56" t="s">
        <v>2055</v>
      </c>
      <c r="AJ24" s="56"/>
      <c r="AK24" s="96" t="s">
        <v>2054</v>
      </c>
      <c r="AL24" s="56" t="s">
        <v>2045</v>
      </c>
      <c r="AM24" s="52" t="s">
        <v>673</v>
      </c>
      <c r="AN24" s="82" t="s">
        <v>2037</v>
      </c>
      <c r="AO24" s="82" t="s">
        <v>2056</v>
      </c>
      <c r="AP24" s="63"/>
      <c r="AQ24" s="56"/>
    </row>
    <row r="25" spans="1:43" ht="55.5" customHeight="1" x14ac:dyDescent="0.25">
      <c r="A25" s="62"/>
      <c r="B25" s="52" t="s">
        <v>2036</v>
      </c>
      <c r="C25" s="59" t="s">
        <v>2039</v>
      </c>
      <c r="D25" s="52" t="s">
        <v>660</v>
      </c>
      <c r="E25" s="52" t="s">
        <v>308</v>
      </c>
      <c r="F25" s="52" t="s">
        <v>2044</v>
      </c>
      <c r="G25" s="83"/>
      <c r="H25" s="83"/>
      <c r="I25" s="83"/>
      <c r="J25" s="83"/>
      <c r="K25" s="104"/>
      <c r="L25" s="54">
        <v>0.09</v>
      </c>
      <c r="M25" s="55">
        <v>0.1</v>
      </c>
      <c r="N25" s="56"/>
      <c r="O25" s="56"/>
      <c r="P25" s="55"/>
      <c r="Q25" s="55"/>
      <c r="R25" s="54"/>
      <c r="S25" s="55"/>
      <c r="T25" s="55"/>
      <c r="U25" s="55"/>
      <c r="V25" s="55"/>
      <c r="W25" s="55"/>
      <c r="X25" s="54"/>
      <c r="Y25" s="55"/>
      <c r="Z25" s="55"/>
      <c r="AA25" s="55"/>
      <c r="AB25" s="55"/>
      <c r="AC25" s="55"/>
      <c r="AD25" s="4" t="s">
        <v>2041</v>
      </c>
      <c r="AE25" s="8">
        <f>47+49/60</f>
        <v>47.81666666666667</v>
      </c>
      <c r="AF25" s="8">
        <f>2+29/60</f>
        <v>2.4833333333333334</v>
      </c>
      <c r="AG25" s="31">
        <v>144</v>
      </c>
      <c r="AH25" s="54">
        <v>12</v>
      </c>
      <c r="AI25" s="56" t="s">
        <v>2055</v>
      </c>
      <c r="AJ25" s="56"/>
      <c r="AK25" s="97"/>
      <c r="AL25" s="56" t="s">
        <v>2045</v>
      </c>
      <c r="AM25" s="52" t="s">
        <v>673</v>
      </c>
      <c r="AN25" s="83"/>
      <c r="AO25" s="83"/>
      <c r="AP25" s="63"/>
      <c r="AQ25" s="56"/>
    </row>
    <row r="26" spans="1:43" ht="55.5" customHeight="1" x14ac:dyDescent="0.25">
      <c r="A26" s="62"/>
      <c r="B26" s="52" t="s">
        <v>2036</v>
      </c>
      <c r="C26" s="59" t="s">
        <v>2038</v>
      </c>
      <c r="D26" s="52" t="s">
        <v>2048</v>
      </c>
      <c r="E26" s="52" t="s">
        <v>2049</v>
      </c>
      <c r="F26" s="52" t="s">
        <v>2050</v>
      </c>
      <c r="G26" s="83"/>
      <c r="H26" s="83"/>
      <c r="I26" s="83"/>
      <c r="J26" s="83"/>
      <c r="K26" s="104"/>
      <c r="L26" s="54">
        <v>0.78</v>
      </c>
      <c r="M26" s="55">
        <v>0.08</v>
      </c>
      <c r="N26" s="56"/>
      <c r="O26" s="56"/>
      <c r="P26" s="55"/>
      <c r="Q26" s="55"/>
      <c r="R26" s="54"/>
      <c r="S26" s="55"/>
      <c r="T26" s="55"/>
      <c r="U26" s="55"/>
      <c r="V26" s="55"/>
      <c r="W26" s="55"/>
      <c r="X26" s="54"/>
      <c r="Y26" s="55"/>
      <c r="Z26" s="55"/>
      <c r="AA26" s="55"/>
      <c r="AB26" s="55"/>
      <c r="AC26" s="55"/>
      <c r="AD26" s="52" t="s">
        <v>2042</v>
      </c>
      <c r="AE26" s="60">
        <v>47.81666666666667</v>
      </c>
      <c r="AF26" s="60">
        <v>2.4833333333333334</v>
      </c>
      <c r="AG26" s="56">
        <v>144</v>
      </c>
      <c r="AH26" s="54">
        <v>12</v>
      </c>
      <c r="AI26" s="56" t="s">
        <v>2055</v>
      </c>
      <c r="AJ26" s="56"/>
      <c r="AK26" s="97"/>
      <c r="AL26" s="56"/>
      <c r="AM26" s="52" t="s">
        <v>673</v>
      </c>
      <c r="AN26" s="83"/>
      <c r="AO26" s="83"/>
      <c r="AP26" s="63"/>
      <c r="AQ26" s="56"/>
    </row>
    <row r="27" spans="1:43" ht="55.5" customHeight="1" x14ac:dyDescent="0.25">
      <c r="A27" s="62"/>
      <c r="B27" s="52" t="s">
        <v>2036</v>
      </c>
      <c r="C27" s="59" t="s">
        <v>2039</v>
      </c>
      <c r="D27" s="52" t="s">
        <v>660</v>
      </c>
      <c r="E27" s="52" t="s">
        <v>308</v>
      </c>
      <c r="F27" s="52" t="s">
        <v>2051</v>
      </c>
      <c r="G27" s="84"/>
      <c r="H27" s="84"/>
      <c r="I27" s="84"/>
      <c r="J27" s="84"/>
      <c r="K27" s="95"/>
      <c r="L27" s="54">
        <v>0.28999999999999998</v>
      </c>
      <c r="M27" s="55">
        <v>0.06</v>
      </c>
      <c r="N27" s="56"/>
      <c r="O27" s="56"/>
      <c r="P27" s="55"/>
      <c r="Q27" s="55"/>
      <c r="R27" s="54"/>
      <c r="S27" s="55"/>
      <c r="T27" s="55"/>
      <c r="U27" s="55"/>
      <c r="V27" s="55"/>
      <c r="W27" s="55"/>
      <c r="X27" s="54"/>
      <c r="Y27" s="1"/>
      <c r="Z27" s="1"/>
      <c r="AA27" s="1"/>
      <c r="AB27" s="55"/>
      <c r="AC27" s="55"/>
      <c r="AD27" s="52" t="s">
        <v>2042</v>
      </c>
      <c r="AE27" s="60">
        <v>47.81666666666667</v>
      </c>
      <c r="AF27" s="60">
        <v>2.4833333333333334</v>
      </c>
      <c r="AG27" s="56">
        <v>144</v>
      </c>
      <c r="AH27" s="54">
        <v>12</v>
      </c>
      <c r="AI27" s="56" t="s">
        <v>2055</v>
      </c>
      <c r="AJ27" s="56"/>
      <c r="AK27" s="98"/>
      <c r="AL27" s="56" t="s">
        <v>2045</v>
      </c>
      <c r="AM27" s="52" t="s">
        <v>673</v>
      </c>
      <c r="AN27" s="84"/>
      <c r="AO27" s="84"/>
      <c r="AP27" s="63"/>
      <c r="AQ27" s="56"/>
    </row>
    <row r="28" spans="1:43" s="15" customFormat="1" ht="55.5" customHeight="1" x14ac:dyDescent="0.25">
      <c r="A28" s="66">
        <v>4</v>
      </c>
      <c r="B28" s="51" t="s">
        <v>9</v>
      </c>
      <c r="C28" s="9" t="s">
        <v>10</v>
      </c>
      <c r="D28" s="51" t="s">
        <v>654</v>
      </c>
      <c r="E28" s="51" t="s">
        <v>308</v>
      </c>
      <c r="F28" s="82" t="s">
        <v>1275</v>
      </c>
      <c r="G28" s="82" t="s">
        <v>1277</v>
      </c>
      <c r="H28" s="96" t="s">
        <v>2355</v>
      </c>
      <c r="I28" s="82"/>
      <c r="J28" s="82" t="s">
        <v>1273</v>
      </c>
      <c r="K28" s="91" t="s">
        <v>1295</v>
      </c>
      <c r="L28" s="13"/>
      <c r="M28" s="5"/>
      <c r="N28" s="57"/>
      <c r="O28" s="57"/>
      <c r="P28" s="5"/>
      <c r="Q28" s="5"/>
      <c r="R28" s="13"/>
      <c r="S28" s="5"/>
      <c r="T28" s="5"/>
      <c r="U28" s="5"/>
      <c r="V28" s="5">
        <v>0.08</v>
      </c>
      <c r="W28" s="5">
        <v>0.08</v>
      </c>
      <c r="X28" s="13"/>
      <c r="Y28" s="55"/>
      <c r="Z28" s="55"/>
      <c r="AA28" s="55"/>
      <c r="AB28" s="5">
        <v>0.08</v>
      </c>
      <c r="AC28" s="5">
        <v>0.08</v>
      </c>
      <c r="AD28" s="51" t="s">
        <v>190</v>
      </c>
      <c r="AE28" s="7">
        <v>35.71</v>
      </c>
      <c r="AF28" s="7">
        <v>-82.27</v>
      </c>
      <c r="AG28" s="57">
        <v>1510</v>
      </c>
      <c r="AH28" s="13"/>
      <c r="AI28" s="57" t="s">
        <v>656</v>
      </c>
      <c r="AJ28" s="57"/>
      <c r="AK28" s="96" t="s">
        <v>216</v>
      </c>
      <c r="AL28" s="57"/>
      <c r="AM28" s="51" t="s">
        <v>673</v>
      </c>
      <c r="AN28" s="82" t="s">
        <v>1278</v>
      </c>
      <c r="AO28" s="82" t="s">
        <v>1336</v>
      </c>
      <c r="AP28" s="67">
        <v>3</v>
      </c>
      <c r="AQ28" s="57"/>
    </row>
    <row r="29" spans="1:43" ht="55.5" customHeight="1" x14ac:dyDescent="0.25">
      <c r="A29" s="62"/>
      <c r="B29" s="52" t="s">
        <v>9</v>
      </c>
      <c r="C29" s="59" t="s">
        <v>11</v>
      </c>
      <c r="D29" s="52" t="s">
        <v>655</v>
      </c>
      <c r="E29" s="52" t="s">
        <v>308</v>
      </c>
      <c r="F29" s="83"/>
      <c r="G29" s="83"/>
      <c r="H29" s="97"/>
      <c r="I29" s="83"/>
      <c r="J29" s="83"/>
      <c r="K29" s="92"/>
      <c r="L29" s="54"/>
      <c r="M29" s="55"/>
      <c r="N29" s="56"/>
      <c r="O29" s="56"/>
      <c r="P29" s="55"/>
      <c r="Q29" s="55"/>
      <c r="R29" s="54"/>
      <c r="S29" s="55"/>
      <c r="T29" s="55"/>
      <c r="U29" s="55"/>
      <c r="V29" s="55">
        <v>0.09</v>
      </c>
      <c r="W29" s="55">
        <v>0.09</v>
      </c>
      <c r="X29" s="54"/>
      <c r="Y29" s="55"/>
      <c r="Z29" s="55"/>
      <c r="AA29" s="55"/>
      <c r="AB29" s="55">
        <v>0.09</v>
      </c>
      <c r="AC29" s="55">
        <v>0.09</v>
      </c>
      <c r="AD29" s="53" t="s">
        <v>190</v>
      </c>
      <c r="AE29" s="6">
        <v>35.71</v>
      </c>
      <c r="AF29" s="6">
        <v>-82.27</v>
      </c>
      <c r="AG29" s="30">
        <v>1510</v>
      </c>
      <c r="AH29" s="54"/>
      <c r="AI29" s="56" t="s">
        <v>656</v>
      </c>
      <c r="AJ29" s="56"/>
      <c r="AK29" s="97"/>
      <c r="AL29" s="56"/>
      <c r="AM29" s="52" t="s">
        <v>673</v>
      </c>
      <c r="AN29" s="83"/>
      <c r="AO29" s="83"/>
      <c r="AP29" s="63">
        <v>3</v>
      </c>
      <c r="AQ29" s="56"/>
    </row>
    <row r="30" spans="1:43" ht="55.5" customHeight="1" x14ac:dyDescent="0.25">
      <c r="A30" s="62"/>
      <c r="B30" s="52" t="s">
        <v>9</v>
      </c>
      <c r="C30" s="59" t="s">
        <v>10</v>
      </c>
      <c r="D30" s="52" t="s">
        <v>654</v>
      </c>
      <c r="E30" s="52" t="s">
        <v>308</v>
      </c>
      <c r="F30" s="83"/>
      <c r="G30" s="83"/>
      <c r="H30" s="97"/>
      <c r="I30" s="83"/>
      <c r="J30" s="83"/>
      <c r="K30" s="92"/>
      <c r="L30" s="54"/>
      <c r="M30" s="55"/>
      <c r="N30" s="56"/>
      <c r="O30" s="56"/>
      <c r="P30" s="55"/>
      <c r="Q30" s="55"/>
      <c r="R30" s="54"/>
      <c r="S30" s="55"/>
      <c r="T30" s="55"/>
      <c r="U30" s="55"/>
      <c r="V30" s="55">
        <v>0.31</v>
      </c>
      <c r="W30" s="55">
        <v>0.09</v>
      </c>
      <c r="X30" s="54"/>
      <c r="Y30" s="55"/>
      <c r="Z30" s="55"/>
      <c r="AA30" s="55"/>
      <c r="AB30" s="55">
        <v>0.31</v>
      </c>
      <c r="AC30" s="55">
        <v>0.09</v>
      </c>
      <c r="AD30" s="52" t="s">
        <v>189</v>
      </c>
      <c r="AE30" s="60">
        <v>35.76</v>
      </c>
      <c r="AF30" s="60">
        <v>-82.26</v>
      </c>
      <c r="AG30" s="56">
        <v>1960</v>
      </c>
      <c r="AH30" s="54"/>
      <c r="AI30" s="56" t="s">
        <v>1279</v>
      </c>
      <c r="AJ30" s="56"/>
      <c r="AK30" s="97"/>
      <c r="AL30" s="56"/>
      <c r="AM30" s="52" t="s">
        <v>674</v>
      </c>
      <c r="AN30" s="83"/>
      <c r="AO30" s="83"/>
      <c r="AP30" s="63">
        <v>3</v>
      </c>
      <c r="AQ30" s="56"/>
    </row>
    <row r="31" spans="1:43" s="16" customFormat="1" ht="55.5" customHeight="1" x14ac:dyDescent="0.25">
      <c r="A31" s="64"/>
      <c r="B31" s="53" t="s">
        <v>9</v>
      </c>
      <c r="C31" s="10" t="s">
        <v>11</v>
      </c>
      <c r="D31" s="53" t="s">
        <v>655</v>
      </c>
      <c r="E31" s="53" t="s">
        <v>308</v>
      </c>
      <c r="F31" s="84"/>
      <c r="G31" s="84"/>
      <c r="H31" s="98"/>
      <c r="I31" s="84"/>
      <c r="J31" s="84"/>
      <c r="K31" s="93"/>
      <c r="L31" s="12"/>
      <c r="M31" s="1"/>
      <c r="N31" s="58"/>
      <c r="O31" s="58"/>
      <c r="P31" s="1"/>
      <c r="Q31" s="1"/>
      <c r="R31" s="12"/>
      <c r="S31" s="1"/>
      <c r="T31" s="1"/>
      <c r="U31" s="1"/>
      <c r="V31" s="1">
        <v>0.21</v>
      </c>
      <c r="W31" s="1">
        <v>0.09</v>
      </c>
      <c r="X31" s="12"/>
      <c r="Y31" s="1"/>
      <c r="Z31" s="1"/>
      <c r="AA31" s="1"/>
      <c r="AB31" s="1">
        <v>0.21</v>
      </c>
      <c r="AC31" s="1">
        <v>0.09</v>
      </c>
      <c r="AD31" s="53" t="s">
        <v>189</v>
      </c>
      <c r="AE31" s="6">
        <v>35.76</v>
      </c>
      <c r="AF31" s="6">
        <v>-82.26</v>
      </c>
      <c r="AG31" s="58">
        <v>1960</v>
      </c>
      <c r="AH31" s="12"/>
      <c r="AI31" s="58" t="s">
        <v>1279</v>
      </c>
      <c r="AJ31" s="58"/>
      <c r="AK31" s="98"/>
      <c r="AL31" s="58"/>
      <c r="AM31" s="53" t="s">
        <v>674</v>
      </c>
      <c r="AN31" s="84"/>
      <c r="AO31" s="84"/>
      <c r="AP31" s="65">
        <v>3</v>
      </c>
      <c r="AQ31" s="58"/>
    </row>
    <row r="32" spans="1:43" s="15" customFormat="1" ht="55.5" customHeight="1" x14ac:dyDescent="0.25">
      <c r="A32" s="66">
        <v>5</v>
      </c>
      <c r="B32" s="51" t="s">
        <v>12</v>
      </c>
      <c r="C32" s="9" t="s">
        <v>16</v>
      </c>
      <c r="D32" s="51" t="s">
        <v>657</v>
      </c>
      <c r="E32" s="51" t="s">
        <v>354</v>
      </c>
      <c r="F32" s="51" t="s">
        <v>1313</v>
      </c>
      <c r="G32" s="82" t="s">
        <v>1321</v>
      </c>
      <c r="H32" s="96" t="s">
        <v>2356</v>
      </c>
      <c r="I32" s="82" t="s">
        <v>1319</v>
      </c>
      <c r="J32" s="82" t="s">
        <v>1312</v>
      </c>
      <c r="K32" s="91" t="s">
        <v>1318</v>
      </c>
      <c r="L32" s="13"/>
      <c r="M32" s="5"/>
      <c r="N32" s="57"/>
      <c r="O32" s="57"/>
      <c r="P32" s="5"/>
      <c r="Q32" s="5"/>
      <c r="R32" s="13"/>
      <c r="S32" s="5"/>
      <c r="T32" s="5"/>
      <c r="U32" s="5"/>
      <c r="V32" s="5">
        <v>0.48</v>
      </c>
      <c r="W32" s="5">
        <v>0.17</v>
      </c>
      <c r="X32" s="13"/>
      <c r="Y32" s="55"/>
      <c r="Z32" s="55"/>
      <c r="AA32" s="55"/>
      <c r="AB32" s="5">
        <v>0.48</v>
      </c>
      <c r="AC32" s="5">
        <v>0.17</v>
      </c>
      <c r="AD32" s="51" t="s">
        <v>195</v>
      </c>
      <c r="AE32" s="7">
        <v>46.3</v>
      </c>
      <c r="AF32" s="7">
        <v>7.5972</v>
      </c>
      <c r="AG32" s="57">
        <v>571</v>
      </c>
      <c r="AH32" s="13">
        <v>4</v>
      </c>
      <c r="AI32" s="110" t="s">
        <v>192</v>
      </c>
      <c r="AJ32" s="57"/>
      <c r="AK32" s="96" t="s">
        <v>215</v>
      </c>
      <c r="AL32" s="57" t="s">
        <v>662</v>
      </c>
      <c r="AM32" s="51" t="s">
        <v>673</v>
      </c>
      <c r="AN32" s="82" t="s">
        <v>1311</v>
      </c>
      <c r="AO32" s="96" t="s">
        <v>1320</v>
      </c>
      <c r="AP32" s="67">
        <v>4</v>
      </c>
      <c r="AQ32" s="57"/>
    </row>
    <row r="33" spans="1:43" ht="55.5" customHeight="1" x14ac:dyDescent="0.25">
      <c r="A33" s="62"/>
      <c r="B33" s="52" t="s">
        <v>12</v>
      </c>
      <c r="C33" s="59" t="s">
        <v>15</v>
      </c>
      <c r="D33" s="52" t="s">
        <v>658</v>
      </c>
      <c r="E33" s="52" t="s">
        <v>308</v>
      </c>
      <c r="F33" s="52" t="s">
        <v>1314</v>
      </c>
      <c r="G33" s="83"/>
      <c r="H33" s="97"/>
      <c r="I33" s="83"/>
      <c r="J33" s="83"/>
      <c r="K33" s="92"/>
      <c r="L33" s="54"/>
      <c r="M33" s="55"/>
      <c r="N33" s="56"/>
      <c r="O33" s="56"/>
      <c r="P33" s="55"/>
      <c r="Q33" s="55"/>
      <c r="R33" s="54"/>
      <c r="S33" s="55"/>
      <c r="T33" s="55"/>
      <c r="U33" s="55"/>
      <c r="V33" s="55">
        <v>0.15</v>
      </c>
      <c r="W33" s="55">
        <v>0.09</v>
      </c>
      <c r="X33" s="54"/>
      <c r="Y33" s="55"/>
      <c r="Z33" s="55"/>
      <c r="AA33" s="55"/>
      <c r="AB33" s="55">
        <v>0.15</v>
      </c>
      <c r="AC33" s="55">
        <v>0.09</v>
      </c>
      <c r="AD33" s="52" t="s">
        <v>195</v>
      </c>
      <c r="AE33" s="60">
        <v>46.3</v>
      </c>
      <c r="AF33" s="60">
        <v>7.5972</v>
      </c>
      <c r="AG33" s="56">
        <v>571</v>
      </c>
      <c r="AH33" s="54">
        <v>4</v>
      </c>
      <c r="AI33" s="108"/>
      <c r="AJ33" s="56"/>
      <c r="AK33" s="97"/>
      <c r="AL33" s="56" t="s">
        <v>662</v>
      </c>
      <c r="AM33" s="52" t="s">
        <v>673</v>
      </c>
      <c r="AN33" s="83"/>
      <c r="AO33" s="97"/>
      <c r="AP33" s="63">
        <v>4</v>
      </c>
      <c r="AQ33" s="56"/>
    </row>
    <row r="34" spans="1:43" ht="55.5" customHeight="1" x14ac:dyDescent="0.25">
      <c r="A34" s="62"/>
      <c r="B34" s="52" t="s">
        <v>12</v>
      </c>
      <c r="C34" s="59" t="s">
        <v>14</v>
      </c>
      <c r="D34" s="52" t="s">
        <v>659</v>
      </c>
      <c r="E34" s="52" t="s">
        <v>354</v>
      </c>
      <c r="F34" s="52" t="s">
        <v>1315</v>
      </c>
      <c r="G34" s="83"/>
      <c r="H34" s="97"/>
      <c r="I34" s="83"/>
      <c r="J34" s="83"/>
      <c r="K34" s="92"/>
      <c r="L34" s="54"/>
      <c r="M34" s="55"/>
      <c r="N34" s="56"/>
      <c r="O34" s="56"/>
      <c r="P34" s="55"/>
      <c r="Q34" s="55"/>
      <c r="R34" s="54"/>
      <c r="S34" s="55"/>
      <c r="T34" s="55"/>
      <c r="U34" s="55"/>
      <c r="V34" s="55">
        <v>0.28000000000000003</v>
      </c>
      <c r="W34" s="55">
        <v>0.22</v>
      </c>
      <c r="X34" s="54"/>
      <c r="Y34" s="55"/>
      <c r="Z34" s="55"/>
      <c r="AA34" s="55"/>
      <c r="AB34" s="55">
        <v>0.28000000000000003</v>
      </c>
      <c r="AC34" s="55">
        <v>0.22</v>
      </c>
      <c r="AD34" s="53" t="s">
        <v>195</v>
      </c>
      <c r="AE34" s="6">
        <v>46.3</v>
      </c>
      <c r="AF34" s="6">
        <v>7.5972</v>
      </c>
      <c r="AG34" s="30">
        <v>571</v>
      </c>
      <c r="AH34" s="54">
        <v>4</v>
      </c>
      <c r="AI34" s="108"/>
      <c r="AJ34" s="56"/>
      <c r="AK34" s="97"/>
      <c r="AL34" s="56" t="s">
        <v>662</v>
      </c>
      <c r="AM34" s="52" t="s">
        <v>673</v>
      </c>
      <c r="AN34" s="83"/>
      <c r="AO34" s="97"/>
      <c r="AP34" s="63">
        <v>4</v>
      </c>
      <c r="AQ34" s="56"/>
    </row>
    <row r="35" spans="1:43" ht="55.5" customHeight="1" x14ac:dyDescent="0.25">
      <c r="A35" s="62"/>
      <c r="B35" s="52" t="s">
        <v>12</v>
      </c>
      <c r="C35" s="59" t="s">
        <v>16</v>
      </c>
      <c r="D35" s="52" t="s">
        <v>657</v>
      </c>
      <c r="E35" s="52" t="s">
        <v>354</v>
      </c>
      <c r="F35" s="52" t="s">
        <v>1316</v>
      </c>
      <c r="G35" s="83"/>
      <c r="H35" s="97"/>
      <c r="I35" s="83"/>
      <c r="J35" s="83"/>
      <c r="K35" s="92"/>
      <c r="L35" s="54"/>
      <c r="M35" s="55"/>
      <c r="N35" s="56"/>
      <c r="O35" s="56"/>
      <c r="P35" s="55"/>
      <c r="Q35" s="55"/>
      <c r="R35" s="54"/>
      <c r="S35" s="55"/>
      <c r="T35" s="55"/>
      <c r="U35" s="55"/>
      <c r="V35" s="55">
        <v>0.12</v>
      </c>
      <c r="W35" s="55">
        <v>0.11</v>
      </c>
      <c r="X35" s="54"/>
      <c r="Y35" s="55"/>
      <c r="Z35" s="55"/>
      <c r="AA35" s="55"/>
      <c r="AB35" s="55">
        <v>0.12</v>
      </c>
      <c r="AC35" s="55">
        <v>0.11</v>
      </c>
      <c r="AD35" s="52" t="s">
        <v>196</v>
      </c>
      <c r="AE35" s="60">
        <v>46.305700000000002</v>
      </c>
      <c r="AF35" s="60">
        <v>7.5945</v>
      </c>
      <c r="AG35" s="56">
        <v>568</v>
      </c>
      <c r="AH35" s="54">
        <v>2.2999999999999998</v>
      </c>
      <c r="AI35" s="56"/>
      <c r="AJ35" s="108" t="s">
        <v>193</v>
      </c>
      <c r="AK35" s="97"/>
      <c r="AL35" s="56" t="s">
        <v>662</v>
      </c>
      <c r="AM35" s="52" t="s">
        <v>673</v>
      </c>
      <c r="AN35" s="83"/>
      <c r="AO35" s="97"/>
      <c r="AP35" s="63">
        <v>4</v>
      </c>
      <c r="AQ35" s="56"/>
    </row>
    <row r="36" spans="1:43" ht="55.5" customHeight="1" x14ac:dyDescent="0.25">
      <c r="A36" s="62"/>
      <c r="B36" s="52" t="s">
        <v>12</v>
      </c>
      <c r="C36" s="59" t="s">
        <v>15</v>
      </c>
      <c r="D36" s="52" t="s">
        <v>658</v>
      </c>
      <c r="E36" s="52" t="s">
        <v>354</v>
      </c>
      <c r="F36" s="52" t="s">
        <v>1314</v>
      </c>
      <c r="G36" s="83"/>
      <c r="H36" s="97"/>
      <c r="I36" s="83"/>
      <c r="J36" s="83"/>
      <c r="K36" s="92"/>
      <c r="L36" s="54"/>
      <c r="M36" s="55"/>
      <c r="N36" s="56"/>
      <c r="O36" s="56"/>
      <c r="P36" s="55"/>
      <c r="Q36" s="55"/>
      <c r="R36" s="54"/>
      <c r="S36" s="55"/>
      <c r="T36" s="55"/>
      <c r="U36" s="55"/>
      <c r="V36" s="55">
        <v>0.12</v>
      </c>
      <c r="W36" s="55">
        <v>0.06</v>
      </c>
      <c r="X36" s="54"/>
      <c r="Y36" s="55"/>
      <c r="Z36" s="55"/>
      <c r="AA36" s="55"/>
      <c r="AB36" s="55">
        <v>0.12</v>
      </c>
      <c r="AC36" s="55">
        <v>0.06</v>
      </c>
      <c r="AD36" s="52" t="s">
        <v>196</v>
      </c>
      <c r="AE36" s="60">
        <v>46.305700000000002</v>
      </c>
      <c r="AF36" s="60">
        <v>7.5945</v>
      </c>
      <c r="AG36" s="56">
        <v>568</v>
      </c>
      <c r="AH36" s="54">
        <v>2.2999999999999998</v>
      </c>
      <c r="AI36" s="56"/>
      <c r="AJ36" s="108"/>
      <c r="AK36" s="97"/>
      <c r="AL36" s="56" t="s">
        <v>662</v>
      </c>
      <c r="AM36" s="52" t="s">
        <v>673</v>
      </c>
      <c r="AN36" s="83"/>
      <c r="AO36" s="97"/>
      <c r="AP36" s="63">
        <v>4</v>
      </c>
      <c r="AQ36" s="56"/>
    </row>
    <row r="37" spans="1:43" ht="55.5" customHeight="1" x14ac:dyDescent="0.25">
      <c r="A37" s="62"/>
      <c r="B37" s="52" t="s">
        <v>12</v>
      </c>
      <c r="C37" s="59" t="s">
        <v>14</v>
      </c>
      <c r="D37" s="52" t="s">
        <v>659</v>
      </c>
      <c r="E37" s="52" t="s">
        <v>354</v>
      </c>
      <c r="F37" s="52" t="s">
        <v>1314</v>
      </c>
      <c r="G37" s="83"/>
      <c r="H37" s="97"/>
      <c r="I37" s="83"/>
      <c r="J37" s="83"/>
      <c r="K37" s="92"/>
      <c r="L37" s="54"/>
      <c r="M37" s="55"/>
      <c r="N37" s="56"/>
      <c r="O37" s="56"/>
      <c r="P37" s="55"/>
      <c r="Q37" s="55"/>
      <c r="R37" s="54"/>
      <c r="S37" s="55"/>
      <c r="T37" s="55"/>
      <c r="U37" s="55"/>
      <c r="V37" s="55">
        <v>0.04</v>
      </c>
      <c r="W37" s="55">
        <v>0.08</v>
      </c>
      <c r="X37" s="54"/>
      <c r="Y37" s="55"/>
      <c r="Z37" s="55"/>
      <c r="AA37" s="55"/>
      <c r="AB37" s="55">
        <v>0.04</v>
      </c>
      <c r="AC37" s="55">
        <v>0.08</v>
      </c>
      <c r="AD37" s="52" t="s">
        <v>196</v>
      </c>
      <c r="AE37" s="60">
        <v>46.305700000000002</v>
      </c>
      <c r="AF37" s="60">
        <v>7.5945</v>
      </c>
      <c r="AG37" s="56">
        <v>568</v>
      </c>
      <c r="AH37" s="54">
        <v>2.2999999999999998</v>
      </c>
      <c r="AI37" s="56"/>
      <c r="AJ37" s="108"/>
      <c r="AK37" s="97"/>
      <c r="AL37" s="56" t="s">
        <v>662</v>
      </c>
      <c r="AM37" s="52" t="s">
        <v>673</v>
      </c>
      <c r="AN37" s="83"/>
      <c r="AO37" s="97"/>
      <c r="AP37" s="63">
        <v>4</v>
      </c>
      <c r="AQ37" s="56"/>
    </row>
    <row r="38" spans="1:43" ht="55.5" customHeight="1" x14ac:dyDescent="0.25">
      <c r="A38" s="62"/>
      <c r="B38" s="52" t="s">
        <v>12</v>
      </c>
      <c r="C38" s="59" t="s">
        <v>186</v>
      </c>
      <c r="D38" s="52" t="s">
        <v>661</v>
      </c>
      <c r="E38" s="52" t="s">
        <v>354</v>
      </c>
      <c r="F38" s="52" t="s">
        <v>1314</v>
      </c>
      <c r="G38" s="83"/>
      <c r="H38" s="97"/>
      <c r="I38" s="83"/>
      <c r="J38" s="83"/>
      <c r="K38" s="92"/>
      <c r="L38" s="54"/>
      <c r="M38" s="55"/>
      <c r="N38" s="56"/>
      <c r="O38" s="56"/>
      <c r="P38" s="55"/>
      <c r="Q38" s="55"/>
      <c r="R38" s="54"/>
      <c r="S38" s="55"/>
      <c r="T38" s="55"/>
      <c r="U38" s="55"/>
      <c r="V38" s="55">
        <v>0.18</v>
      </c>
      <c r="W38" s="55">
        <v>0.06</v>
      </c>
      <c r="X38" s="54"/>
      <c r="Y38" s="55"/>
      <c r="Z38" s="55"/>
      <c r="AA38" s="55"/>
      <c r="AB38" s="55">
        <v>0.18</v>
      </c>
      <c r="AC38" s="55">
        <v>0.06</v>
      </c>
      <c r="AD38" s="52" t="s">
        <v>196</v>
      </c>
      <c r="AE38" s="60">
        <v>46.305700000000002</v>
      </c>
      <c r="AF38" s="60">
        <v>7.5945</v>
      </c>
      <c r="AG38" s="56">
        <v>568</v>
      </c>
      <c r="AH38" s="54">
        <v>2.2999999999999998</v>
      </c>
      <c r="AI38" s="56"/>
      <c r="AJ38" s="108"/>
      <c r="AK38" s="97"/>
      <c r="AL38" s="56" t="s">
        <v>662</v>
      </c>
      <c r="AM38" s="52" t="s">
        <v>673</v>
      </c>
      <c r="AN38" s="83"/>
      <c r="AO38" s="97"/>
      <c r="AP38" s="63">
        <v>4</v>
      </c>
      <c r="AQ38" s="56"/>
    </row>
    <row r="39" spans="1:43" ht="55.5" customHeight="1" x14ac:dyDescent="0.25">
      <c r="A39" s="62"/>
      <c r="B39" s="52" t="s">
        <v>12</v>
      </c>
      <c r="C39" s="59" t="s">
        <v>13</v>
      </c>
      <c r="D39" s="52" t="s">
        <v>660</v>
      </c>
      <c r="E39" s="52" t="s">
        <v>308</v>
      </c>
      <c r="F39" s="52" t="s">
        <v>1317</v>
      </c>
      <c r="G39" s="83"/>
      <c r="H39" s="97"/>
      <c r="I39" s="83"/>
      <c r="J39" s="83"/>
      <c r="K39" s="92"/>
      <c r="L39" s="54"/>
      <c r="M39" s="55"/>
      <c r="N39" s="56"/>
      <c r="O39" s="56"/>
      <c r="P39" s="55"/>
      <c r="Q39" s="55"/>
      <c r="R39" s="54"/>
      <c r="S39" s="55"/>
      <c r="T39" s="55"/>
      <c r="U39" s="55"/>
      <c r="V39" s="55">
        <v>0.11</v>
      </c>
      <c r="W39" s="55">
        <v>0.09</v>
      </c>
      <c r="X39" s="54"/>
      <c r="Y39" s="55"/>
      <c r="Z39" s="55"/>
      <c r="AA39" s="55"/>
      <c r="AB39" s="55">
        <v>0.11</v>
      </c>
      <c r="AC39" s="55">
        <v>0.09</v>
      </c>
      <c r="AD39" s="53" t="s">
        <v>196</v>
      </c>
      <c r="AE39" s="6">
        <v>46.305700000000002</v>
      </c>
      <c r="AF39" s="6">
        <v>7.5945</v>
      </c>
      <c r="AG39" s="30">
        <v>568</v>
      </c>
      <c r="AH39" s="54">
        <v>2.2999999999999998</v>
      </c>
      <c r="AI39" s="56"/>
      <c r="AJ39" s="108"/>
      <c r="AK39" s="97"/>
      <c r="AL39" s="56" t="s">
        <v>662</v>
      </c>
      <c r="AM39" s="52" t="s">
        <v>673</v>
      </c>
      <c r="AN39" s="83"/>
      <c r="AO39" s="97"/>
      <c r="AP39" s="63">
        <v>4</v>
      </c>
      <c r="AQ39" s="56"/>
    </row>
    <row r="40" spans="1:43" ht="55.5" customHeight="1" x14ac:dyDescent="0.25">
      <c r="A40" s="62"/>
      <c r="B40" s="52" t="s">
        <v>12</v>
      </c>
      <c r="C40" s="59" t="s">
        <v>16</v>
      </c>
      <c r="D40" s="52" t="s">
        <v>657</v>
      </c>
      <c r="E40" s="52" t="s">
        <v>354</v>
      </c>
      <c r="F40" s="52" t="s">
        <v>1316</v>
      </c>
      <c r="G40" s="83"/>
      <c r="H40" s="97"/>
      <c r="I40" s="83"/>
      <c r="J40" s="83"/>
      <c r="K40" s="92"/>
      <c r="L40" s="54"/>
      <c r="M40" s="55"/>
      <c r="N40" s="56"/>
      <c r="O40" s="56"/>
      <c r="P40" s="55"/>
      <c r="Q40" s="55"/>
      <c r="R40" s="54"/>
      <c r="S40" s="55"/>
      <c r="T40" s="55"/>
      <c r="U40" s="55"/>
      <c r="V40" s="55">
        <v>0.35</v>
      </c>
      <c r="W40" s="55">
        <v>0.08</v>
      </c>
      <c r="X40" s="54"/>
      <c r="Y40" s="55"/>
      <c r="Z40" s="55"/>
      <c r="AA40" s="55"/>
      <c r="AB40" s="55">
        <v>0.35</v>
      </c>
      <c r="AC40" s="55">
        <v>0.08</v>
      </c>
      <c r="AD40" s="52" t="s">
        <v>197</v>
      </c>
      <c r="AE40" s="60">
        <v>46.305900000000001</v>
      </c>
      <c r="AF40" s="60">
        <v>7.5876000000000001</v>
      </c>
      <c r="AG40" s="56">
        <v>556</v>
      </c>
      <c r="AH40" s="54">
        <v>1</v>
      </c>
      <c r="AI40" s="56"/>
      <c r="AJ40" s="108" t="s">
        <v>191</v>
      </c>
      <c r="AK40" s="97"/>
      <c r="AL40" s="56" t="s">
        <v>663</v>
      </c>
      <c r="AM40" s="52" t="s">
        <v>673</v>
      </c>
      <c r="AN40" s="83"/>
      <c r="AO40" s="97"/>
      <c r="AP40" s="63">
        <v>4</v>
      </c>
      <c r="AQ40" s="56"/>
    </row>
    <row r="41" spans="1:43" s="16" customFormat="1" ht="55.5" customHeight="1" x14ac:dyDescent="0.25">
      <c r="A41" s="64"/>
      <c r="B41" s="53" t="s">
        <v>12</v>
      </c>
      <c r="C41" s="10" t="s">
        <v>186</v>
      </c>
      <c r="D41" s="53" t="s">
        <v>661</v>
      </c>
      <c r="E41" s="53" t="s">
        <v>354</v>
      </c>
      <c r="F41" s="53" t="s">
        <v>1316</v>
      </c>
      <c r="G41" s="84"/>
      <c r="H41" s="98"/>
      <c r="I41" s="84"/>
      <c r="J41" s="84"/>
      <c r="K41" s="93"/>
      <c r="L41" s="12"/>
      <c r="M41" s="1"/>
      <c r="N41" s="58"/>
      <c r="O41" s="58"/>
      <c r="P41" s="1"/>
      <c r="Q41" s="1"/>
      <c r="R41" s="12"/>
      <c r="S41" s="1"/>
      <c r="T41" s="1"/>
      <c r="U41" s="1"/>
      <c r="V41" s="1">
        <v>0.03</v>
      </c>
      <c r="W41" s="1">
        <v>0.04</v>
      </c>
      <c r="X41" s="12"/>
      <c r="Y41" s="1"/>
      <c r="Z41" s="1"/>
      <c r="AA41" s="1"/>
      <c r="AB41" s="1">
        <v>0.03</v>
      </c>
      <c r="AC41" s="1">
        <v>0.04</v>
      </c>
      <c r="AD41" s="53" t="s">
        <v>197</v>
      </c>
      <c r="AE41" s="6">
        <v>46.305900000000001</v>
      </c>
      <c r="AF41" s="6">
        <v>7.5876000000000001</v>
      </c>
      <c r="AG41" s="58">
        <v>556</v>
      </c>
      <c r="AH41" s="12">
        <v>1</v>
      </c>
      <c r="AI41" s="58"/>
      <c r="AJ41" s="111"/>
      <c r="AK41" s="98"/>
      <c r="AL41" s="58" t="s">
        <v>663</v>
      </c>
      <c r="AM41" s="53" t="s">
        <v>673</v>
      </c>
      <c r="AN41" s="84"/>
      <c r="AO41" s="98"/>
      <c r="AP41" s="65">
        <v>4</v>
      </c>
      <c r="AQ41" s="58"/>
    </row>
    <row r="42" spans="1:43" s="15" customFormat="1" ht="55.5" customHeight="1" x14ac:dyDescent="0.25">
      <c r="A42" s="66">
        <v>6</v>
      </c>
      <c r="B42" s="51" t="s">
        <v>187</v>
      </c>
      <c r="C42" s="9" t="s">
        <v>664</v>
      </c>
      <c r="D42" s="51" t="s">
        <v>665</v>
      </c>
      <c r="E42" s="51" t="s">
        <v>846</v>
      </c>
      <c r="F42" s="27" t="s">
        <v>1326</v>
      </c>
      <c r="G42" s="82" t="s">
        <v>1333</v>
      </c>
      <c r="H42" s="96" t="s">
        <v>2357</v>
      </c>
      <c r="I42" s="82" t="s">
        <v>1322</v>
      </c>
      <c r="J42" s="82" t="s">
        <v>1324</v>
      </c>
      <c r="K42" s="88" t="s">
        <v>1338</v>
      </c>
      <c r="L42" s="13">
        <v>0.52</v>
      </c>
      <c r="M42" s="5">
        <v>0.20603397778036514</v>
      </c>
      <c r="N42" s="57"/>
      <c r="O42" s="57"/>
      <c r="P42" s="5"/>
      <c r="Q42" s="5"/>
      <c r="R42" s="13">
        <v>0.37</v>
      </c>
      <c r="S42" s="5">
        <v>0.14000000000000001</v>
      </c>
      <c r="T42" s="5"/>
      <c r="U42" s="5"/>
      <c r="V42" s="5"/>
      <c r="W42" s="5"/>
      <c r="X42" s="13">
        <f>L42+R42</f>
        <v>0.89</v>
      </c>
      <c r="Y42" s="55">
        <f>SQRT(AVERAGE(M42^2,S42^2))</f>
        <v>0.17613914953808535</v>
      </c>
      <c r="Z42" s="55"/>
      <c r="AA42" s="55"/>
      <c r="AB42" s="55"/>
      <c r="AC42" s="5"/>
      <c r="AD42" s="51" t="s">
        <v>188</v>
      </c>
      <c r="AE42" s="7">
        <v>-17.505400000000002</v>
      </c>
      <c r="AF42" s="7">
        <v>16.4739</v>
      </c>
      <c r="AG42" s="57">
        <v>1130</v>
      </c>
      <c r="AH42" s="13" t="s">
        <v>1332</v>
      </c>
      <c r="AI42" s="110" t="s">
        <v>1325</v>
      </c>
      <c r="AJ42" s="57"/>
      <c r="AK42" s="96" t="s">
        <v>1323</v>
      </c>
      <c r="AL42" s="57" t="s">
        <v>670</v>
      </c>
      <c r="AM42" s="51" t="s">
        <v>675</v>
      </c>
      <c r="AN42" s="82" t="s">
        <v>1331</v>
      </c>
      <c r="AO42" s="96" t="s">
        <v>1337</v>
      </c>
      <c r="AP42" s="67"/>
      <c r="AQ42" s="57"/>
    </row>
    <row r="43" spans="1:43" ht="55.5" customHeight="1" x14ac:dyDescent="0.25">
      <c r="A43" s="62"/>
      <c r="B43" s="52" t="s">
        <v>187</v>
      </c>
      <c r="C43" s="59" t="s">
        <v>361</v>
      </c>
      <c r="D43" s="52" t="s">
        <v>666</v>
      </c>
      <c r="E43" s="52" t="s">
        <v>846</v>
      </c>
      <c r="F43" s="49" t="s">
        <v>1327</v>
      </c>
      <c r="G43" s="83"/>
      <c r="H43" s="97"/>
      <c r="I43" s="83"/>
      <c r="J43" s="83"/>
      <c r="K43" s="89"/>
      <c r="L43" s="54">
        <v>0.97</v>
      </c>
      <c r="M43" s="55">
        <v>8.1470853684001615E-2</v>
      </c>
      <c r="N43" s="56"/>
      <c r="O43" s="56"/>
      <c r="P43" s="55"/>
      <c r="Q43" s="55"/>
      <c r="R43" s="54">
        <v>0</v>
      </c>
      <c r="S43" s="55">
        <v>0.01</v>
      </c>
      <c r="T43" s="55"/>
      <c r="U43" s="55"/>
      <c r="V43" s="55"/>
      <c r="W43" s="55"/>
      <c r="X43" s="54">
        <f>L43+R43</f>
        <v>0.97</v>
      </c>
      <c r="Y43" s="55">
        <f t="shared" ref="Y43:Y46" si="18">SQRT(AVERAGE(M43^2,S43^2))</f>
        <v>5.8040933831219499E-2</v>
      </c>
      <c r="Z43" s="55"/>
      <c r="AA43" s="55"/>
      <c r="AB43" s="55"/>
      <c r="AC43" s="55"/>
      <c r="AD43" s="52" t="s">
        <v>188</v>
      </c>
      <c r="AE43" s="60">
        <v>-17.505400000000002</v>
      </c>
      <c r="AF43" s="60">
        <v>16.4739</v>
      </c>
      <c r="AG43" s="56">
        <v>1130</v>
      </c>
      <c r="AH43" s="54" t="s">
        <v>1332</v>
      </c>
      <c r="AI43" s="108"/>
      <c r="AJ43" s="56"/>
      <c r="AK43" s="97"/>
      <c r="AL43" s="56" t="s">
        <v>670</v>
      </c>
      <c r="AM43" s="52" t="s">
        <v>675</v>
      </c>
      <c r="AN43" s="83"/>
      <c r="AO43" s="97"/>
      <c r="AP43" s="63"/>
      <c r="AQ43" s="56"/>
    </row>
    <row r="44" spans="1:43" ht="55.5" customHeight="1" x14ac:dyDescent="0.25">
      <c r="A44" s="62"/>
      <c r="B44" s="52" t="s">
        <v>187</v>
      </c>
      <c r="C44" s="59" t="s">
        <v>141</v>
      </c>
      <c r="D44" s="52" t="s">
        <v>667</v>
      </c>
      <c r="E44" s="52" t="s">
        <v>364</v>
      </c>
      <c r="F44" s="49" t="s">
        <v>1328</v>
      </c>
      <c r="G44" s="83"/>
      <c r="H44" s="97"/>
      <c r="I44" s="83"/>
      <c r="J44" s="83"/>
      <c r="K44" s="89"/>
      <c r="L44" s="54">
        <v>0.93</v>
      </c>
      <c r="M44" s="55">
        <v>5.8843011479699087E-2</v>
      </c>
      <c r="N44" s="56"/>
      <c r="O44" s="56"/>
      <c r="P44" s="55"/>
      <c r="Q44" s="55"/>
      <c r="R44" s="54">
        <v>0</v>
      </c>
      <c r="S44" s="55">
        <v>1.4999999999999999E-2</v>
      </c>
      <c r="T44" s="55"/>
      <c r="U44" s="55"/>
      <c r="V44" s="55"/>
      <c r="W44" s="55"/>
      <c r="X44" s="54">
        <f t="shared" ref="X44:X46" si="19">L44+R44</f>
        <v>0.93</v>
      </c>
      <c r="Y44" s="55">
        <f t="shared" si="18"/>
        <v>4.2938910093294161E-2</v>
      </c>
      <c r="Z44" s="55"/>
      <c r="AA44" s="55"/>
      <c r="AB44" s="55"/>
      <c r="AC44" s="55"/>
      <c r="AD44" s="52" t="s">
        <v>188</v>
      </c>
      <c r="AE44" s="60">
        <v>-17.505400000000002</v>
      </c>
      <c r="AF44" s="60">
        <v>16.4739</v>
      </c>
      <c r="AG44" s="56">
        <v>1130</v>
      </c>
      <c r="AH44" s="54" t="s">
        <v>1332</v>
      </c>
      <c r="AI44" s="108"/>
      <c r="AJ44" s="56"/>
      <c r="AK44" s="97"/>
      <c r="AL44" s="56" t="s">
        <v>670</v>
      </c>
      <c r="AM44" s="52" t="s">
        <v>675</v>
      </c>
      <c r="AN44" s="83"/>
      <c r="AO44" s="97"/>
      <c r="AP44" s="63"/>
      <c r="AQ44" s="56"/>
    </row>
    <row r="45" spans="1:43" ht="55.5" customHeight="1" x14ac:dyDescent="0.25">
      <c r="A45" s="62"/>
      <c r="B45" s="52" t="s">
        <v>187</v>
      </c>
      <c r="C45" s="59" t="s">
        <v>142</v>
      </c>
      <c r="D45" s="52" t="s">
        <v>668</v>
      </c>
      <c r="E45" s="52" t="s">
        <v>364</v>
      </c>
      <c r="F45" s="49" t="s">
        <v>1329</v>
      </c>
      <c r="G45" s="83"/>
      <c r="H45" s="97"/>
      <c r="I45" s="83"/>
      <c r="J45" s="83"/>
      <c r="K45" s="89"/>
      <c r="L45" s="54">
        <v>0.87000000000000011</v>
      </c>
      <c r="M45" s="55">
        <v>9.2025811596529811E-2</v>
      </c>
      <c r="N45" s="56"/>
      <c r="O45" s="56"/>
      <c r="P45" s="55"/>
      <c r="Q45" s="55"/>
      <c r="R45" s="54">
        <v>0.01</v>
      </c>
      <c r="S45" s="55">
        <v>0.03</v>
      </c>
      <c r="T45" s="55"/>
      <c r="U45" s="55"/>
      <c r="V45" s="55"/>
      <c r="W45" s="55"/>
      <c r="X45" s="54">
        <f t="shared" si="19"/>
        <v>0.88000000000000012</v>
      </c>
      <c r="Y45" s="55">
        <f t="shared" si="18"/>
        <v>6.8442494110019111E-2</v>
      </c>
      <c r="Z45" s="55"/>
      <c r="AA45" s="55"/>
      <c r="AB45" s="55"/>
      <c r="AC45" s="55"/>
      <c r="AD45" s="52" t="s">
        <v>188</v>
      </c>
      <c r="AE45" s="60">
        <v>-17.505400000000002</v>
      </c>
      <c r="AF45" s="60">
        <v>16.4739</v>
      </c>
      <c r="AG45" s="56">
        <v>1130</v>
      </c>
      <c r="AH45" s="54" t="s">
        <v>1332</v>
      </c>
      <c r="AI45" s="108"/>
      <c r="AJ45" s="56"/>
      <c r="AK45" s="97"/>
      <c r="AL45" s="56" t="s">
        <v>670</v>
      </c>
      <c r="AM45" s="52" t="s">
        <v>675</v>
      </c>
      <c r="AN45" s="83"/>
      <c r="AO45" s="97"/>
      <c r="AP45" s="63"/>
      <c r="AQ45" s="56"/>
    </row>
    <row r="46" spans="1:43" s="16" customFormat="1" ht="55.5" customHeight="1" x14ac:dyDescent="0.25">
      <c r="A46" s="64"/>
      <c r="B46" s="53" t="s">
        <v>187</v>
      </c>
      <c r="C46" s="10" t="s">
        <v>143</v>
      </c>
      <c r="D46" s="53" t="s">
        <v>669</v>
      </c>
      <c r="E46" s="53" t="s">
        <v>354</v>
      </c>
      <c r="F46" s="50" t="s">
        <v>1330</v>
      </c>
      <c r="G46" s="84"/>
      <c r="H46" s="98"/>
      <c r="I46" s="84"/>
      <c r="J46" s="84"/>
      <c r="K46" s="90"/>
      <c r="L46" s="12">
        <v>0.91999999999999993</v>
      </c>
      <c r="M46" s="1">
        <v>0.13418736900319642</v>
      </c>
      <c r="N46" s="58"/>
      <c r="O46" s="58"/>
      <c r="P46" s="1"/>
      <c r="Q46" s="1"/>
      <c r="R46" s="12">
        <v>0.02</v>
      </c>
      <c r="S46" s="1">
        <v>3.5000000000000003E-2</v>
      </c>
      <c r="T46" s="1"/>
      <c r="U46" s="1"/>
      <c r="V46" s="1"/>
      <c r="W46" s="1"/>
      <c r="X46" s="12">
        <f t="shared" si="19"/>
        <v>0.94</v>
      </c>
      <c r="Y46" s="1">
        <f t="shared" si="18"/>
        <v>9.8059293287275931E-2</v>
      </c>
      <c r="Z46" s="1"/>
      <c r="AA46" s="1"/>
      <c r="AB46" s="1"/>
      <c r="AC46" s="1"/>
      <c r="AD46" s="53" t="s">
        <v>188</v>
      </c>
      <c r="AE46" s="6">
        <v>-17.505400000000002</v>
      </c>
      <c r="AF46" s="6">
        <v>16.4739</v>
      </c>
      <c r="AG46" s="58">
        <v>1130</v>
      </c>
      <c r="AH46" s="12" t="s">
        <v>1332</v>
      </c>
      <c r="AI46" s="111"/>
      <c r="AJ46" s="58"/>
      <c r="AK46" s="98"/>
      <c r="AL46" s="58" t="s">
        <v>670</v>
      </c>
      <c r="AM46" s="53" t="s">
        <v>675</v>
      </c>
      <c r="AN46" s="84"/>
      <c r="AO46" s="98"/>
      <c r="AP46" s="65"/>
      <c r="AQ46" s="58"/>
    </row>
    <row r="47" spans="1:43" ht="55.5" customHeight="1" x14ac:dyDescent="0.25">
      <c r="A47" s="62">
        <v>7</v>
      </c>
      <c r="B47" s="52" t="s">
        <v>1090</v>
      </c>
      <c r="C47" s="59" t="s">
        <v>1092</v>
      </c>
      <c r="D47" s="52"/>
      <c r="E47" s="52" t="s">
        <v>1104</v>
      </c>
      <c r="F47" s="82" t="s">
        <v>1342</v>
      </c>
      <c r="G47" s="82" t="s">
        <v>1340</v>
      </c>
      <c r="H47" s="82" t="s">
        <v>2360</v>
      </c>
      <c r="I47" s="82" t="s">
        <v>1343</v>
      </c>
      <c r="J47" s="82" t="s">
        <v>1339</v>
      </c>
      <c r="K47" s="88" t="s">
        <v>1341</v>
      </c>
      <c r="L47" s="54">
        <v>0.68720000000000003</v>
      </c>
      <c r="M47" s="55">
        <v>0.22560000000000002</v>
      </c>
      <c r="N47" s="56"/>
      <c r="O47" s="56"/>
      <c r="P47" s="55"/>
      <c r="Q47" s="55"/>
      <c r="R47" s="54"/>
      <c r="S47" s="55"/>
      <c r="T47" s="55"/>
      <c r="U47" s="55"/>
      <c r="V47" s="55"/>
      <c r="W47" s="55"/>
      <c r="X47" s="54">
        <v>0.68720000000000003</v>
      </c>
      <c r="Y47" s="55">
        <v>0.22560000000000002</v>
      </c>
      <c r="Z47" s="55"/>
      <c r="AA47" s="55"/>
      <c r="AB47" s="55"/>
      <c r="AC47" s="55"/>
      <c r="AD47" s="52" t="s">
        <v>1087</v>
      </c>
      <c r="AE47" s="60">
        <v>-3.85</v>
      </c>
      <c r="AF47" s="60">
        <v>-54.966700000000003</v>
      </c>
      <c r="AG47" s="56">
        <v>185</v>
      </c>
      <c r="AH47" s="54" t="s">
        <v>1091</v>
      </c>
      <c r="AI47" s="56" t="s">
        <v>1088</v>
      </c>
      <c r="AJ47" s="56"/>
      <c r="AK47" s="96" t="s">
        <v>1344</v>
      </c>
      <c r="AL47" s="56" t="s">
        <v>1089</v>
      </c>
      <c r="AM47" s="52" t="s">
        <v>672</v>
      </c>
      <c r="AN47" s="82" t="s">
        <v>2333</v>
      </c>
      <c r="AO47" s="96" t="s">
        <v>1345</v>
      </c>
      <c r="AP47" s="63"/>
      <c r="AQ47" s="56"/>
    </row>
    <row r="48" spans="1:43" ht="55.5" customHeight="1" x14ac:dyDescent="0.25">
      <c r="A48" s="62"/>
      <c r="B48" s="52" t="s">
        <v>1090</v>
      </c>
      <c r="C48" s="59" t="s">
        <v>1093</v>
      </c>
      <c r="D48" s="52"/>
      <c r="E48" s="52" t="s">
        <v>1104</v>
      </c>
      <c r="F48" s="83"/>
      <c r="G48" s="83"/>
      <c r="H48" s="83"/>
      <c r="I48" s="83"/>
      <c r="J48" s="83"/>
      <c r="K48" s="89"/>
      <c r="L48" s="54">
        <v>0.89230000000000009</v>
      </c>
      <c r="M48" s="55">
        <v>7.6899999999999982E-2</v>
      </c>
      <c r="N48" s="56"/>
      <c r="O48" s="56"/>
      <c r="P48" s="55"/>
      <c r="Q48" s="55"/>
      <c r="R48" s="54"/>
      <c r="S48" s="55"/>
      <c r="T48" s="55"/>
      <c r="U48" s="55"/>
      <c r="V48" s="55"/>
      <c r="W48" s="55"/>
      <c r="X48" s="54">
        <v>0.89230000000000009</v>
      </c>
      <c r="Y48" s="55">
        <v>7.6899999999999982E-2</v>
      </c>
      <c r="Z48" s="55"/>
      <c r="AA48" s="55"/>
      <c r="AB48" s="55"/>
      <c r="AC48" s="55"/>
      <c r="AD48" s="52" t="s">
        <v>1087</v>
      </c>
      <c r="AE48" s="60">
        <v>-3.85</v>
      </c>
      <c r="AF48" s="60">
        <v>-54.966700000000003</v>
      </c>
      <c r="AG48" s="56">
        <v>185</v>
      </c>
      <c r="AH48" s="54" t="s">
        <v>1091</v>
      </c>
      <c r="AI48" s="56" t="s">
        <v>1088</v>
      </c>
      <c r="AJ48" s="56"/>
      <c r="AK48" s="97"/>
      <c r="AL48" s="56" t="s">
        <v>1089</v>
      </c>
      <c r="AM48" s="52" t="s">
        <v>672</v>
      </c>
      <c r="AN48" s="83"/>
      <c r="AO48" s="97"/>
      <c r="AP48" s="63"/>
      <c r="AQ48" s="56"/>
    </row>
    <row r="49" spans="1:43" ht="55.5" customHeight="1" x14ac:dyDescent="0.25">
      <c r="A49" s="62"/>
      <c r="B49" s="52" t="s">
        <v>1090</v>
      </c>
      <c r="C49" s="59" t="s">
        <v>1094</v>
      </c>
      <c r="D49" s="52"/>
      <c r="E49" s="52" t="s">
        <v>1104</v>
      </c>
      <c r="F49" s="83"/>
      <c r="G49" s="83"/>
      <c r="H49" s="83"/>
      <c r="I49" s="83"/>
      <c r="J49" s="83"/>
      <c r="K49" s="89"/>
      <c r="L49" s="54">
        <v>0.82819999999999994</v>
      </c>
      <c r="M49" s="55">
        <v>0.14360000000000014</v>
      </c>
      <c r="N49" s="56"/>
      <c r="O49" s="56"/>
      <c r="P49" s="55"/>
      <c r="Q49" s="55"/>
      <c r="R49" s="54"/>
      <c r="S49" s="55"/>
      <c r="T49" s="55"/>
      <c r="U49" s="55"/>
      <c r="V49" s="55"/>
      <c r="W49" s="55"/>
      <c r="X49" s="54">
        <v>0.82819999999999994</v>
      </c>
      <c r="Y49" s="55">
        <v>0.14360000000000014</v>
      </c>
      <c r="Z49" s="55"/>
      <c r="AA49" s="55"/>
      <c r="AB49" s="55"/>
      <c r="AC49" s="55"/>
      <c r="AD49" s="52" t="s">
        <v>1087</v>
      </c>
      <c r="AE49" s="60">
        <v>-3.85</v>
      </c>
      <c r="AF49" s="60">
        <v>-54.966700000000003</v>
      </c>
      <c r="AG49" s="56">
        <v>185</v>
      </c>
      <c r="AH49" s="54" t="s">
        <v>1091</v>
      </c>
      <c r="AI49" s="56" t="s">
        <v>1088</v>
      </c>
      <c r="AJ49" s="56"/>
      <c r="AK49" s="97"/>
      <c r="AL49" s="56" t="s">
        <v>1089</v>
      </c>
      <c r="AM49" s="52" t="s">
        <v>672</v>
      </c>
      <c r="AN49" s="83"/>
      <c r="AO49" s="97"/>
      <c r="AP49" s="63"/>
      <c r="AQ49" s="56"/>
    </row>
    <row r="50" spans="1:43" ht="55.5" customHeight="1" x14ac:dyDescent="0.25">
      <c r="A50" s="62"/>
      <c r="B50" s="52" t="s">
        <v>1090</v>
      </c>
      <c r="C50" s="59" t="s">
        <v>1095</v>
      </c>
      <c r="D50" s="52"/>
      <c r="E50" s="52" t="s">
        <v>1104</v>
      </c>
      <c r="F50" s="83"/>
      <c r="G50" s="83"/>
      <c r="H50" s="83"/>
      <c r="I50" s="83"/>
      <c r="J50" s="83"/>
      <c r="K50" s="89"/>
      <c r="L50" s="54">
        <v>0.81540000000000001</v>
      </c>
      <c r="M50" s="55">
        <v>0.12049999999999997</v>
      </c>
      <c r="N50" s="56"/>
      <c r="O50" s="56"/>
      <c r="P50" s="55"/>
      <c r="Q50" s="55"/>
      <c r="R50" s="54"/>
      <c r="S50" s="55"/>
      <c r="T50" s="55"/>
      <c r="U50" s="55"/>
      <c r="V50" s="55"/>
      <c r="W50" s="55"/>
      <c r="X50" s="54">
        <v>0.81540000000000001</v>
      </c>
      <c r="Y50" s="55">
        <v>0.12049999999999997</v>
      </c>
      <c r="Z50" s="55"/>
      <c r="AA50" s="55"/>
      <c r="AB50" s="55"/>
      <c r="AC50" s="55"/>
      <c r="AD50" s="52" t="s">
        <v>1087</v>
      </c>
      <c r="AE50" s="60">
        <v>-3.85</v>
      </c>
      <c r="AF50" s="60">
        <v>-54.966700000000003</v>
      </c>
      <c r="AG50" s="56">
        <v>185</v>
      </c>
      <c r="AH50" s="54" t="s">
        <v>1091</v>
      </c>
      <c r="AI50" s="56" t="s">
        <v>1088</v>
      </c>
      <c r="AJ50" s="56"/>
      <c r="AK50" s="97"/>
      <c r="AL50" s="56" t="s">
        <v>1089</v>
      </c>
      <c r="AM50" s="52" t="s">
        <v>672</v>
      </c>
      <c r="AN50" s="83"/>
      <c r="AO50" s="97"/>
      <c r="AP50" s="63"/>
      <c r="AQ50" s="56"/>
    </row>
    <row r="51" spans="1:43" ht="55.5" customHeight="1" x14ac:dyDescent="0.25">
      <c r="A51" s="62"/>
      <c r="B51" s="52" t="s">
        <v>1090</v>
      </c>
      <c r="C51" s="59" t="s">
        <v>1096</v>
      </c>
      <c r="D51" s="52"/>
      <c r="E51" s="52" t="s">
        <v>1104</v>
      </c>
      <c r="F51" s="83"/>
      <c r="G51" s="83"/>
      <c r="H51" s="83"/>
      <c r="I51" s="83"/>
      <c r="J51" s="83"/>
      <c r="K51" s="89"/>
      <c r="L51" s="54">
        <v>0.74870000000000003</v>
      </c>
      <c r="M51" s="55">
        <v>0.17689999999999997</v>
      </c>
      <c r="N51" s="56"/>
      <c r="O51" s="56"/>
      <c r="P51" s="55"/>
      <c r="Q51" s="55"/>
      <c r="R51" s="54"/>
      <c r="S51" s="55"/>
      <c r="T51" s="55"/>
      <c r="U51" s="55"/>
      <c r="V51" s="55"/>
      <c r="W51" s="55"/>
      <c r="X51" s="54">
        <v>0.74870000000000003</v>
      </c>
      <c r="Y51" s="55">
        <v>0.17689999999999997</v>
      </c>
      <c r="Z51" s="55"/>
      <c r="AA51" s="55"/>
      <c r="AB51" s="55"/>
      <c r="AC51" s="55"/>
      <c r="AD51" s="52" t="s">
        <v>1087</v>
      </c>
      <c r="AE51" s="60">
        <v>-3.85</v>
      </c>
      <c r="AF51" s="60">
        <v>-54.966700000000003</v>
      </c>
      <c r="AG51" s="56">
        <v>185</v>
      </c>
      <c r="AH51" s="54" t="s">
        <v>1091</v>
      </c>
      <c r="AI51" s="56" t="s">
        <v>1088</v>
      </c>
      <c r="AJ51" s="56"/>
      <c r="AK51" s="97"/>
      <c r="AL51" s="56" t="s">
        <v>1089</v>
      </c>
      <c r="AM51" s="52" t="s">
        <v>672</v>
      </c>
      <c r="AN51" s="83"/>
      <c r="AO51" s="97"/>
      <c r="AP51" s="63"/>
      <c r="AQ51" s="56"/>
    </row>
    <row r="52" spans="1:43" ht="55.5" customHeight="1" x14ac:dyDescent="0.25">
      <c r="A52" s="62"/>
      <c r="B52" s="52" t="s">
        <v>1090</v>
      </c>
      <c r="C52" s="59" t="s">
        <v>1097</v>
      </c>
      <c r="D52" s="52"/>
      <c r="E52" s="52" t="s">
        <v>1105</v>
      </c>
      <c r="F52" s="83"/>
      <c r="G52" s="83"/>
      <c r="H52" s="83"/>
      <c r="I52" s="83"/>
      <c r="J52" s="83"/>
      <c r="K52" s="89"/>
      <c r="L52" s="54">
        <v>0.76150000000000007</v>
      </c>
      <c r="M52" s="55">
        <v>0.14619999999999991</v>
      </c>
      <c r="N52" s="56"/>
      <c r="O52" s="56"/>
      <c r="P52" s="55"/>
      <c r="Q52" s="55"/>
      <c r="R52" s="54"/>
      <c r="S52" s="55"/>
      <c r="T52" s="55"/>
      <c r="U52" s="55"/>
      <c r="V52" s="55"/>
      <c r="W52" s="55"/>
      <c r="X52" s="54">
        <v>0.76150000000000007</v>
      </c>
      <c r="Y52" s="55">
        <v>0.14619999999999991</v>
      </c>
      <c r="Z52" s="55"/>
      <c r="AA52" s="55"/>
      <c r="AB52" s="55"/>
      <c r="AC52" s="55"/>
      <c r="AD52" s="52" t="s">
        <v>1087</v>
      </c>
      <c r="AE52" s="60">
        <v>-3.85</v>
      </c>
      <c r="AF52" s="60">
        <v>-54.966700000000003</v>
      </c>
      <c r="AG52" s="56">
        <v>185</v>
      </c>
      <c r="AH52" s="54" t="s">
        <v>1091</v>
      </c>
      <c r="AI52" s="56" t="s">
        <v>1088</v>
      </c>
      <c r="AJ52" s="56"/>
      <c r="AK52" s="97"/>
      <c r="AL52" s="56" t="s">
        <v>1089</v>
      </c>
      <c r="AM52" s="52" t="s">
        <v>672</v>
      </c>
      <c r="AN52" s="83"/>
      <c r="AO52" s="97"/>
      <c r="AP52" s="63"/>
      <c r="AQ52" s="56"/>
    </row>
    <row r="53" spans="1:43" ht="55.5" customHeight="1" x14ac:dyDescent="0.25">
      <c r="A53" s="62"/>
      <c r="B53" s="52" t="s">
        <v>1090</v>
      </c>
      <c r="C53" s="59" t="s">
        <v>1098</v>
      </c>
      <c r="D53" s="52"/>
      <c r="E53" s="52" t="s">
        <v>1105</v>
      </c>
      <c r="F53" s="83"/>
      <c r="G53" s="83"/>
      <c r="H53" s="83"/>
      <c r="I53" s="83"/>
      <c r="J53" s="83"/>
      <c r="K53" s="89"/>
      <c r="L53" s="54">
        <v>0.15130000000000002</v>
      </c>
      <c r="M53" s="55">
        <v>0.1154</v>
      </c>
      <c r="N53" s="56"/>
      <c r="O53" s="56"/>
      <c r="P53" s="55"/>
      <c r="Q53" s="55"/>
      <c r="R53" s="54"/>
      <c r="S53" s="55"/>
      <c r="T53" s="55"/>
      <c r="U53" s="55"/>
      <c r="V53" s="55"/>
      <c r="W53" s="55"/>
      <c r="X53" s="54">
        <v>0.15130000000000002</v>
      </c>
      <c r="Y53" s="55">
        <v>0.1154</v>
      </c>
      <c r="Z53" s="55"/>
      <c r="AA53" s="55"/>
      <c r="AB53" s="55"/>
      <c r="AC53" s="55"/>
      <c r="AD53" s="52" t="s">
        <v>1087</v>
      </c>
      <c r="AE53" s="60">
        <v>-3.85</v>
      </c>
      <c r="AF53" s="60">
        <v>-54.966700000000003</v>
      </c>
      <c r="AG53" s="56">
        <v>185</v>
      </c>
      <c r="AH53" s="54" t="s">
        <v>1091</v>
      </c>
      <c r="AI53" s="56" t="s">
        <v>1088</v>
      </c>
      <c r="AJ53" s="56"/>
      <c r="AK53" s="97"/>
      <c r="AL53" s="56" t="s">
        <v>1089</v>
      </c>
      <c r="AM53" s="52" t="s">
        <v>672</v>
      </c>
      <c r="AN53" s="83"/>
      <c r="AO53" s="97"/>
      <c r="AP53" s="63"/>
      <c r="AQ53" s="56"/>
    </row>
    <row r="54" spans="1:43" ht="55.5" customHeight="1" x14ac:dyDescent="0.25">
      <c r="A54" s="62"/>
      <c r="B54" s="52" t="s">
        <v>1090</v>
      </c>
      <c r="C54" s="59" t="s">
        <v>1099</v>
      </c>
      <c r="D54" s="52"/>
      <c r="E54" s="52" t="s">
        <v>1105</v>
      </c>
      <c r="F54" s="83"/>
      <c r="G54" s="83"/>
      <c r="H54" s="83"/>
      <c r="I54" s="83"/>
      <c r="J54" s="83"/>
      <c r="K54" s="89"/>
      <c r="L54" s="54">
        <v>0.2974</v>
      </c>
      <c r="M54" s="55">
        <v>0.18210000000000004</v>
      </c>
      <c r="N54" s="56"/>
      <c r="O54" s="56"/>
      <c r="P54" s="55"/>
      <c r="Q54" s="55"/>
      <c r="R54" s="54"/>
      <c r="S54" s="55"/>
      <c r="T54" s="55"/>
      <c r="U54" s="55"/>
      <c r="V54" s="55"/>
      <c r="W54" s="55"/>
      <c r="X54" s="54">
        <v>0.2974</v>
      </c>
      <c r="Y54" s="55">
        <v>0.18210000000000004</v>
      </c>
      <c r="Z54" s="55"/>
      <c r="AA54" s="55"/>
      <c r="AB54" s="55"/>
      <c r="AC54" s="55"/>
      <c r="AD54" s="52" t="s">
        <v>1087</v>
      </c>
      <c r="AE54" s="60">
        <v>-3.85</v>
      </c>
      <c r="AF54" s="60">
        <v>-54.966700000000003</v>
      </c>
      <c r="AG54" s="56">
        <v>185</v>
      </c>
      <c r="AH54" s="54" t="s">
        <v>1091</v>
      </c>
      <c r="AI54" s="56" t="s">
        <v>1088</v>
      </c>
      <c r="AJ54" s="56"/>
      <c r="AK54" s="97"/>
      <c r="AL54" s="56" t="s">
        <v>1089</v>
      </c>
      <c r="AM54" s="52" t="s">
        <v>672</v>
      </c>
      <c r="AN54" s="83"/>
      <c r="AO54" s="97"/>
      <c r="AP54" s="63"/>
      <c r="AQ54" s="56"/>
    </row>
    <row r="55" spans="1:43" ht="55.5" customHeight="1" x14ac:dyDescent="0.25">
      <c r="A55" s="62"/>
      <c r="B55" s="52" t="s">
        <v>1090</v>
      </c>
      <c r="C55" s="59" t="s">
        <v>1100</v>
      </c>
      <c r="D55" s="52"/>
      <c r="E55" s="52" t="s">
        <v>1105</v>
      </c>
      <c r="F55" s="83"/>
      <c r="G55" s="83"/>
      <c r="H55" s="83"/>
      <c r="I55" s="83"/>
      <c r="J55" s="83"/>
      <c r="K55" s="89"/>
      <c r="L55" s="54">
        <v>0.4103</v>
      </c>
      <c r="M55" s="55">
        <v>0.23329999999999998</v>
      </c>
      <c r="N55" s="56"/>
      <c r="O55" s="56"/>
      <c r="P55" s="55"/>
      <c r="Q55" s="55"/>
      <c r="R55" s="54"/>
      <c r="S55" s="55"/>
      <c r="T55" s="55"/>
      <c r="U55" s="55"/>
      <c r="V55" s="55"/>
      <c r="W55" s="55"/>
      <c r="X55" s="54">
        <v>0.4103</v>
      </c>
      <c r="Y55" s="55">
        <v>0.23329999999999998</v>
      </c>
      <c r="Z55" s="55"/>
      <c r="AA55" s="55"/>
      <c r="AB55" s="55"/>
      <c r="AC55" s="55"/>
      <c r="AD55" s="52" t="s">
        <v>1087</v>
      </c>
      <c r="AE55" s="60">
        <v>-3.85</v>
      </c>
      <c r="AF55" s="60">
        <v>-54.966700000000003</v>
      </c>
      <c r="AG55" s="56">
        <v>185</v>
      </c>
      <c r="AH55" s="54" t="s">
        <v>1091</v>
      </c>
      <c r="AI55" s="56" t="s">
        <v>1088</v>
      </c>
      <c r="AJ55" s="56"/>
      <c r="AK55" s="97"/>
      <c r="AL55" s="56" t="s">
        <v>1089</v>
      </c>
      <c r="AM55" s="52" t="s">
        <v>672</v>
      </c>
      <c r="AN55" s="83"/>
      <c r="AO55" s="97"/>
      <c r="AP55" s="63"/>
      <c r="AQ55" s="56"/>
    </row>
    <row r="56" spans="1:43" ht="55.5" customHeight="1" x14ac:dyDescent="0.25">
      <c r="A56" s="62"/>
      <c r="B56" s="52" t="s">
        <v>1090</v>
      </c>
      <c r="C56" s="59" t="s">
        <v>1101</v>
      </c>
      <c r="D56" s="52"/>
      <c r="E56" s="52" t="s">
        <v>1103</v>
      </c>
      <c r="F56" s="83"/>
      <c r="G56" s="83"/>
      <c r="H56" s="83"/>
      <c r="I56" s="83"/>
      <c r="J56" s="83"/>
      <c r="K56" s="89"/>
      <c r="L56" s="54">
        <v>0.6744</v>
      </c>
      <c r="M56" s="55">
        <v>0.19230000000000003</v>
      </c>
      <c r="N56" s="56"/>
      <c r="O56" s="56"/>
      <c r="P56" s="55"/>
      <c r="Q56" s="55"/>
      <c r="R56" s="54"/>
      <c r="S56" s="55"/>
      <c r="T56" s="55"/>
      <c r="U56" s="55"/>
      <c r="V56" s="55"/>
      <c r="W56" s="55"/>
      <c r="X56" s="54">
        <v>0.6744</v>
      </c>
      <c r="Y56" s="55">
        <v>0.19230000000000003</v>
      </c>
      <c r="Z56" s="55"/>
      <c r="AA56" s="55"/>
      <c r="AB56" s="55"/>
      <c r="AC56" s="55"/>
      <c r="AD56" s="52" t="s">
        <v>1087</v>
      </c>
      <c r="AE56" s="60">
        <v>-3.85</v>
      </c>
      <c r="AF56" s="60">
        <v>-54.966700000000003</v>
      </c>
      <c r="AG56" s="56">
        <v>185</v>
      </c>
      <c r="AH56" s="54" t="s">
        <v>1091</v>
      </c>
      <c r="AI56" s="56" t="s">
        <v>1088</v>
      </c>
      <c r="AJ56" s="56"/>
      <c r="AK56" s="97"/>
      <c r="AL56" s="56" t="s">
        <v>1089</v>
      </c>
      <c r="AM56" s="52" t="s">
        <v>672</v>
      </c>
      <c r="AN56" s="83"/>
      <c r="AO56" s="97"/>
      <c r="AP56" s="63"/>
      <c r="AQ56" s="56"/>
    </row>
    <row r="57" spans="1:43" ht="55.5" customHeight="1" x14ac:dyDescent="0.25">
      <c r="A57" s="62"/>
      <c r="B57" s="52" t="s">
        <v>1090</v>
      </c>
      <c r="C57" s="59" t="s">
        <v>1102</v>
      </c>
      <c r="D57" s="52"/>
      <c r="E57" s="52" t="s">
        <v>1103</v>
      </c>
      <c r="F57" s="84"/>
      <c r="G57" s="84"/>
      <c r="H57" s="84"/>
      <c r="I57" s="84"/>
      <c r="J57" s="84"/>
      <c r="K57" s="90"/>
      <c r="L57" s="54">
        <v>0.26150000000000001</v>
      </c>
      <c r="M57" s="55">
        <v>0.15390000000000001</v>
      </c>
      <c r="N57" s="56"/>
      <c r="O57" s="56"/>
      <c r="P57" s="55"/>
      <c r="Q57" s="55"/>
      <c r="R57" s="54"/>
      <c r="S57" s="55"/>
      <c r="T57" s="55"/>
      <c r="U57" s="55"/>
      <c r="V57" s="55"/>
      <c r="W57" s="55"/>
      <c r="X57" s="54">
        <v>0.26150000000000001</v>
      </c>
      <c r="Y57" s="1">
        <v>0.15390000000000001</v>
      </c>
      <c r="Z57" s="1"/>
      <c r="AA57" s="1"/>
      <c r="AB57" s="1"/>
      <c r="AC57" s="55"/>
      <c r="AD57" s="52" t="s">
        <v>1087</v>
      </c>
      <c r="AE57" s="60">
        <v>-3.85</v>
      </c>
      <c r="AF57" s="60">
        <v>-54.966700000000003</v>
      </c>
      <c r="AG57" s="56">
        <v>185</v>
      </c>
      <c r="AH57" s="54" t="s">
        <v>1091</v>
      </c>
      <c r="AI57" s="56" t="s">
        <v>1088</v>
      </c>
      <c r="AJ57" s="56"/>
      <c r="AK57" s="98"/>
      <c r="AL57" s="56" t="s">
        <v>1089</v>
      </c>
      <c r="AM57" s="52" t="s">
        <v>672</v>
      </c>
      <c r="AN57" s="84"/>
      <c r="AO57" s="98"/>
      <c r="AP57" s="63"/>
      <c r="AQ57" s="56"/>
    </row>
    <row r="58" spans="1:43" s="15" customFormat="1" ht="55.5" customHeight="1" x14ac:dyDescent="0.25">
      <c r="A58" s="66">
        <v>8</v>
      </c>
      <c r="B58" s="51" t="s">
        <v>409</v>
      </c>
      <c r="C58" s="9" t="s">
        <v>418</v>
      </c>
      <c r="D58" s="51"/>
      <c r="E58" s="51" t="s">
        <v>875</v>
      </c>
      <c r="F58" s="82" t="s">
        <v>1347</v>
      </c>
      <c r="G58" s="82" t="s">
        <v>1350</v>
      </c>
      <c r="H58" s="96" t="s">
        <v>2358</v>
      </c>
      <c r="I58" s="82" t="s">
        <v>1352</v>
      </c>
      <c r="J58" s="82" t="s">
        <v>1346</v>
      </c>
      <c r="K58" s="88" t="s">
        <v>1351</v>
      </c>
      <c r="L58" s="13">
        <v>0.4</v>
      </c>
      <c r="M58" s="5"/>
      <c r="N58" s="57"/>
      <c r="O58" s="57"/>
      <c r="P58" s="5"/>
      <c r="Q58" s="5"/>
      <c r="R58" s="13"/>
      <c r="S58" s="5"/>
      <c r="T58" s="5"/>
      <c r="U58" s="5"/>
      <c r="V58" s="5"/>
      <c r="W58" s="5"/>
      <c r="X58" s="13">
        <v>0.4</v>
      </c>
      <c r="Y58" s="55"/>
      <c r="Z58" s="55"/>
      <c r="AA58" s="55"/>
      <c r="AB58" s="55"/>
      <c r="AC58" s="5"/>
      <c r="AD58" s="51" t="s">
        <v>415</v>
      </c>
      <c r="AE58" s="7">
        <v>21.920200000000001</v>
      </c>
      <c r="AF58" s="7">
        <v>101.2757</v>
      </c>
      <c r="AG58" s="57">
        <v>580</v>
      </c>
      <c r="AH58" s="13"/>
      <c r="AI58" s="57" t="s">
        <v>909</v>
      </c>
      <c r="AJ58" s="57"/>
      <c r="AK58" s="51" t="s">
        <v>410</v>
      </c>
      <c r="AL58" s="57" t="s">
        <v>910</v>
      </c>
      <c r="AM58" s="51" t="s">
        <v>676</v>
      </c>
      <c r="AN58" s="82" t="s">
        <v>2334</v>
      </c>
      <c r="AO58" s="96" t="s">
        <v>1353</v>
      </c>
      <c r="AP58" s="67"/>
      <c r="AQ58" s="57"/>
    </row>
    <row r="59" spans="1:43" ht="55.5" customHeight="1" x14ac:dyDescent="0.25">
      <c r="A59" s="62"/>
      <c r="B59" s="52" t="s">
        <v>409</v>
      </c>
      <c r="C59" s="59" t="s">
        <v>419</v>
      </c>
      <c r="D59" s="52"/>
      <c r="E59" s="52" t="s">
        <v>270</v>
      </c>
      <c r="F59" s="83"/>
      <c r="G59" s="83"/>
      <c r="H59" s="97"/>
      <c r="I59" s="83"/>
      <c r="J59" s="83"/>
      <c r="K59" s="89"/>
      <c r="L59" s="54">
        <v>0.3</v>
      </c>
      <c r="M59" s="55"/>
      <c r="N59" s="56"/>
      <c r="O59" s="56"/>
      <c r="P59" s="55"/>
      <c r="Q59" s="55"/>
      <c r="R59" s="54"/>
      <c r="S59" s="55"/>
      <c r="T59" s="55"/>
      <c r="U59" s="55"/>
      <c r="V59" s="55"/>
      <c r="W59" s="55"/>
      <c r="X59" s="54">
        <v>0.3</v>
      </c>
      <c r="Y59" s="55"/>
      <c r="Z59" s="55"/>
      <c r="AA59" s="55"/>
      <c r="AB59" s="55"/>
      <c r="AC59" s="55"/>
      <c r="AD59" s="53" t="s">
        <v>415</v>
      </c>
      <c r="AE59" s="6">
        <v>21.920200000000001</v>
      </c>
      <c r="AF59" s="6">
        <v>101.2757</v>
      </c>
      <c r="AG59" s="30">
        <v>580</v>
      </c>
      <c r="AH59" s="54"/>
      <c r="AI59" s="56" t="s">
        <v>909</v>
      </c>
      <c r="AJ59" s="56"/>
      <c r="AK59" s="52" t="s">
        <v>410</v>
      </c>
      <c r="AL59" s="56" t="s">
        <v>910</v>
      </c>
      <c r="AM59" s="52" t="s">
        <v>676</v>
      </c>
      <c r="AN59" s="83"/>
      <c r="AO59" s="97"/>
      <c r="AP59" s="63"/>
      <c r="AQ59" s="56"/>
    </row>
    <row r="60" spans="1:43" ht="55.5" customHeight="1" x14ac:dyDescent="0.25">
      <c r="A60" s="62"/>
      <c r="B60" s="52" t="s">
        <v>409</v>
      </c>
      <c r="C60" s="59" t="s">
        <v>418</v>
      </c>
      <c r="D60" s="52"/>
      <c r="E60" s="52" t="s">
        <v>875</v>
      </c>
      <c r="F60" s="83" t="s">
        <v>1348</v>
      </c>
      <c r="G60" s="83"/>
      <c r="H60" s="97"/>
      <c r="I60" s="83"/>
      <c r="J60" s="83"/>
      <c r="K60" s="89"/>
      <c r="L60" s="54">
        <v>0.39</v>
      </c>
      <c r="M60" s="55"/>
      <c r="N60" s="56"/>
      <c r="O60" s="56"/>
      <c r="P60" s="55"/>
      <c r="Q60" s="55"/>
      <c r="R60" s="54"/>
      <c r="S60" s="55"/>
      <c r="T60" s="55"/>
      <c r="U60" s="55"/>
      <c r="V60" s="55"/>
      <c r="W60" s="55"/>
      <c r="X60" s="54">
        <v>0.39</v>
      </c>
      <c r="Y60" s="55"/>
      <c r="Z60" s="55"/>
      <c r="AA60" s="55"/>
      <c r="AB60" s="55"/>
      <c r="AC60" s="55"/>
      <c r="AD60" s="52" t="s">
        <v>412</v>
      </c>
      <c r="AE60" s="60">
        <v>21.910299999999999</v>
      </c>
      <c r="AF60" s="60">
        <v>101.2163</v>
      </c>
      <c r="AG60" s="56">
        <v>750</v>
      </c>
      <c r="AH60" s="54"/>
      <c r="AI60" s="56" t="s">
        <v>912</v>
      </c>
      <c r="AJ60" s="56"/>
      <c r="AK60" s="52" t="s">
        <v>413</v>
      </c>
      <c r="AL60" s="56" t="s">
        <v>911</v>
      </c>
      <c r="AM60" s="52" t="s">
        <v>676</v>
      </c>
      <c r="AN60" s="83"/>
      <c r="AO60" s="97"/>
      <c r="AP60" s="63"/>
      <c r="AQ60" s="56"/>
    </row>
    <row r="61" spans="1:43" ht="55.5" customHeight="1" x14ac:dyDescent="0.25">
      <c r="A61" s="62"/>
      <c r="B61" s="52" t="s">
        <v>409</v>
      </c>
      <c r="C61" s="59" t="s">
        <v>411</v>
      </c>
      <c r="D61" s="52" t="s">
        <v>718</v>
      </c>
      <c r="E61" s="52" t="s">
        <v>270</v>
      </c>
      <c r="F61" s="83"/>
      <c r="G61" s="83"/>
      <c r="H61" s="97"/>
      <c r="I61" s="83"/>
      <c r="J61" s="83"/>
      <c r="K61" s="89"/>
      <c r="L61" s="54">
        <v>0.28000000000000003</v>
      </c>
      <c r="M61" s="55"/>
      <c r="N61" s="56"/>
      <c r="O61" s="56"/>
      <c r="P61" s="55"/>
      <c r="Q61" s="55"/>
      <c r="R61" s="54"/>
      <c r="S61" s="55"/>
      <c r="T61" s="55"/>
      <c r="U61" s="55"/>
      <c r="V61" s="55"/>
      <c r="W61" s="55"/>
      <c r="X61" s="54">
        <v>0.28000000000000003</v>
      </c>
      <c r="Y61" s="55"/>
      <c r="Z61" s="55"/>
      <c r="AA61" s="55"/>
      <c r="AB61" s="55"/>
      <c r="AC61" s="55"/>
      <c r="AD61" s="53" t="s">
        <v>412</v>
      </c>
      <c r="AE61" s="6">
        <v>21.910299999999999</v>
      </c>
      <c r="AF61" s="6">
        <v>101.2163</v>
      </c>
      <c r="AG61" s="30">
        <v>750</v>
      </c>
      <c r="AH61" s="54"/>
      <c r="AI61" s="56" t="s">
        <v>912</v>
      </c>
      <c r="AJ61" s="56"/>
      <c r="AK61" s="52" t="s">
        <v>413</v>
      </c>
      <c r="AL61" s="56" t="s">
        <v>911</v>
      </c>
      <c r="AM61" s="52" t="s">
        <v>676</v>
      </c>
      <c r="AN61" s="83"/>
      <c r="AO61" s="97"/>
      <c r="AP61" s="63"/>
      <c r="AQ61" s="56"/>
    </row>
    <row r="62" spans="1:43" ht="55.5" customHeight="1" x14ac:dyDescent="0.25">
      <c r="A62" s="62"/>
      <c r="B62" s="52" t="s">
        <v>409</v>
      </c>
      <c r="C62" s="59" t="s">
        <v>418</v>
      </c>
      <c r="D62" s="52"/>
      <c r="E62" s="52" t="s">
        <v>875</v>
      </c>
      <c r="F62" s="83" t="s">
        <v>1349</v>
      </c>
      <c r="G62" s="83"/>
      <c r="H62" s="97"/>
      <c r="I62" s="83"/>
      <c r="J62" s="83"/>
      <c r="K62" s="89"/>
      <c r="L62" s="54">
        <v>0.65</v>
      </c>
      <c r="M62" s="55"/>
      <c r="N62" s="55"/>
      <c r="O62" s="55"/>
      <c r="P62" s="55"/>
      <c r="Q62" s="55"/>
      <c r="R62" s="54"/>
      <c r="S62" s="55"/>
      <c r="T62" s="56"/>
      <c r="U62" s="56"/>
      <c r="V62" s="55"/>
      <c r="W62" s="55"/>
      <c r="X62" s="54">
        <v>0.65</v>
      </c>
      <c r="Y62" s="55"/>
      <c r="Z62" s="55"/>
      <c r="AA62" s="55"/>
      <c r="AB62" s="55"/>
      <c r="AC62" s="55"/>
      <c r="AD62" s="52" t="s">
        <v>414</v>
      </c>
      <c r="AE62" s="60">
        <v>21.919799999999999</v>
      </c>
      <c r="AF62" s="60">
        <v>101.27800000000001</v>
      </c>
      <c r="AG62" s="56">
        <v>554</v>
      </c>
      <c r="AH62" s="54">
        <v>3</v>
      </c>
      <c r="AI62" s="56"/>
      <c r="AJ62" s="56" t="s">
        <v>417</v>
      </c>
      <c r="AK62" s="52" t="s">
        <v>416</v>
      </c>
      <c r="AL62" s="56"/>
      <c r="AM62" s="52" t="s">
        <v>676</v>
      </c>
      <c r="AN62" s="83"/>
      <c r="AO62" s="97"/>
      <c r="AP62" s="63"/>
      <c r="AQ62" s="56"/>
    </row>
    <row r="63" spans="1:43" s="16" customFormat="1" ht="55.5" customHeight="1" x14ac:dyDescent="0.25">
      <c r="A63" s="64"/>
      <c r="B63" s="53" t="s">
        <v>409</v>
      </c>
      <c r="C63" s="10" t="s">
        <v>419</v>
      </c>
      <c r="D63" s="53"/>
      <c r="E63" s="53" t="s">
        <v>270</v>
      </c>
      <c r="F63" s="84"/>
      <c r="G63" s="84"/>
      <c r="H63" s="98"/>
      <c r="I63" s="84"/>
      <c r="J63" s="84"/>
      <c r="K63" s="90"/>
      <c r="L63" s="12">
        <v>0.64</v>
      </c>
      <c r="M63" s="1"/>
      <c r="N63" s="1"/>
      <c r="O63" s="1"/>
      <c r="P63" s="1"/>
      <c r="Q63" s="1"/>
      <c r="R63" s="12"/>
      <c r="S63" s="1"/>
      <c r="T63" s="58"/>
      <c r="U63" s="58"/>
      <c r="V63" s="1"/>
      <c r="W63" s="1"/>
      <c r="X63" s="12">
        <v>0.64</v>
      </c>
      <c r="Y63" s="1"/>
      <c r="Z63" s="1"/>
      <c r="AA63" s="1"/>
      <c r="AB63" s="1"/>
      <c r="AC63" s="1"/>
      <c r="AD63" s="53" t="s">
        <v>414</v>
      </c>
      <c r="AE63" s="6">
        <v>21.919799999999999</v>
      </c>
      <c r="AF63" s="6">
        <v>101.27800000000001</v>
      </c>
      <c r="AG63" s="58">
        <v>554</v>
      </c>
      <c r="AH63" s="12">
        <v>3</v>
      </c>
      <c r="AI63" s="58"/>
      <c r="AJ63" s="58" t="s">
        <v>417</v>
      </c>
      <c r="AK63" s="53" t="s">
        <v>416</v>
      </c>
      <c r="AL63" s="58"/>
      <c r="AM63" s="53" t="s">
        <v>676</v>
      </c>
      <c r="AN63" s="84"/>
      <c r="AO63" s="98"/>
      <c r="AP63" s="65"/>
      <c r="AQ63" s="58"/>
    </row>
    <row r="64" spans="1:43" s="15" customFormat="1" ht="55.5" customHeight="1" x14ac:dyDescent="0.25">
      <c r="A64" s="66">
        <v>9</v>
      </c>
      <c r="B64" s="51" t="s">
        <v>137</v>
      </c>
      <c r="C64" s="9" t="s">
        <v>28</v>
      </c>
      <c r="D64" s="51" t="s">
        <v>719</v>
      </c>
      <c r="E64" s="51" t="s">
        <v>354</v>
      </c>
      <c r="F64" s="82" t="s">
        <v>1357</v>
      </c>
      <c r="G64" s="82" t="s">
        <v>1358</v>
      </c>
      <c r="H64" s="96" t="s">
        <v>2359</v>
      </c>
      <c r="I64" s="82" t="s">
        <v>1355</v>
      </c>
      <c r="J64" s="82" t="s">
        <v>1354</v>
      </c>
      <c r="K64" s="88" t="s">
        <v>1356</v>
      </c>
      <c r="L64" s="13"/>
      <c r="M64" s="5"/>
      <c r="N64" s="57"/>
      <c r="O64" s="57"/>
      <c r="P64" s="5">
        <v>0.40299999999999997</v>
      </c>
      <c r="Q64" s="5">
        <v>0.33483204745065848</v>
      </c>
      <c r="R64" s="13"/>
      <c r="S64" s="5"/>
      <c r="T64" s="5"/>
      <c r="U64" s="5"/>
      <c r="V64" s="5">
        <v>0.27600000000000002</v>
      </c>
      <c r="W64" s="5">
        <v>0.42</v>
      </c>
      <c r="X64" s="13"/>
      <c r="Y64" s="55"/>
      <c r="Z64" s="55"/>
      <c r="AA64" s="55"/>
      <c r="AB64" s="55">
        <f>P64+V64</f>
        <v>0.67900000000000005</v>
      </c>
      <c r="AC64" s="5">
        <f>SQRT(AVERAGE(Q64^2,W64^2))</f>
        <v>0.37981080816638169</v>
      </c>
      <c r="AD64" s="51" t="s">
        <v>292</v>
      </c>
      <c r="AE64" s="7">
        <v>40.565100000000001</v>
      </c>
      <c r="AF64" s="7">
        <v>87.600700000000003</v>
      </c>
      <c r="AG64" s="57">
        <v>851</v>
      </c>
      <c r="AH64" s="13">
        <v>1.8</v>
      </c>
      <c r="AI64" s="57"/>
      <c r="AJ64" s="57" t="s">
        <v>295</v>
      </c>
      <c r="AK64" s="96" t="s">
        <v>915</v>
      </c>
      <c r="AL64" s="57" t="s">
        <v>916</v>
      </c>
      <c r="AM64" s="51" t="s">
        <v>677</v>
      </c>
      <c r="AN64" s="82" t="s">
        <v>2335</v>
      </c>
      <c r="AO64" s="96" t="s">
        <v>1359</v>
      </c>
      <c r="AP64" s="67">
        <v>4</v>
      </c>
      <c r="AQ64" s="57"/>
    </row>
    <row r="65" spans="1:43" ht="55.5" customHeight="1" x14ac:dyDescent="0.25">
      <c r="A65" s="62"/>
      <c r="B65" s="52" t="s">
        <v>137</v>
      </c>
      <c r="C65" s="59" t="s">
        <v>73</v>
      </c>
      <c r="D65" s="52" t="s">
        <v>690</v>
      </c>
      <c r="E65" s="52" t="s">
        <v>354</v>
      </c>
      <c r="F65" s="83"/>
      <c r="G65" s="83"/>
      <c r="H65" s="97"/>
      <c r="I65" s="83"/>
      <c r="J65" s="83"/>
      <c r="K65" s="89"/>
      <c r="L65" s="54"/>
      <c r="M65" s="55"/>
      <c r="N65" s="56"/>
      <c r="O65" s="56"/>
      <c r="P65" s="55">
        <v>0.379</v>
      </c>
      <c r="Q65" s="55">
        <v>0.37156762506978458</v>
      </c>
      <c r="R65" s="54"/>
      <c r="S65" s="55"/>
      <c r="T65" s="55"/>
      <c r="U65" s="55"/>
      <c r="V65" s="55">
        <v>0.30399999999999999</v>
      </c>
      <c r="W65" s="55">
        <v>0.435</v>
      </c>
      <c r="X65" s="54"/>
      <c r="Y65" s="55"/>
      <c r="Z65" s="55"/>
      <c r="AA65" s="55"/>
      <c r="AB65" s="55">
        <f t="shared" ref="AB65:AB69" si="20">P65+V65</f>
        <v>0.68300000000000005</v>
      </c>
      <c r="AC65" s="55">
        <f t="shared" ref="AC65:AC69" si="21">SQRT(AVERAGE(Q65^2,W65^2))</f>
        <v>0.40452904716472465</v>
      </c>
      <c r="AD65" s="53" t="s">
        <v>292</v>
      </c>
      <c r="AE65" s="6">
        <v>40.565100000000001</v>
      </c>
      <c r="AF65" s="6">
        <v>87.600700000000003</v>
      </c>
      <c r="AG65" s="30">
        <v>851</v>
      </c>
      <c r="AH65" s="54">
        <v>1.8</v>
      </c>
      <c r="AI65" s="56"/>
      <c r="AJ65" s="56" t="s">
        <v>295</v>
      </c>
      <c r="AK65" s="97"/>
      <c r="AL65" s="56" t="s">
        <v>916</v>
      </c>
      <c r="AM65" s="52" t="s">
        <v>677</v>
      </c>
      <c r="AN65" s="83"/>
      <c r="AO65" s="97"/>
      <c r="AP65" s="63">
        <v>4</v>
      </c>
      <c r="AQ65" s="56"/>
    </row>
    <row r="66" spans="1:43" ht="55.5" customHeight="1" x14ac:dyDescent="0.25">
      <c r="A66" s="62"/>
      <c r="B66" s="52" t="s">
        <v>137</v>
      </c>
      <c r="C66" s="59" t="s">
        <v>28</v>
      </c>
      <c r="D66" s="52" t="s">
        <v>719</v>
      </c>
      <c r="E66" s="52" t="s">
        <v>354</v>
      </c>
      <c r="F66" s="83"/>
      <c r="G66" s="83"/>
      <c r="H66" s="97"/>
      <c r="I66" s="83"/>
      <c r="J66" s="83"/>
      <c r="K66" s="89"/>
      <c r="L66" s="54"/>
      <c r="M66" s="55"/>
      <c r="N66" s="56"/>
      <c r="O66" s="56"/>
      <c r="P66" s="55">
        <v>0.83499999999999996</v>
      </c>
      <c r="Q66" s="55">
        <v>8.7986741425436749E-2</v>
      </c>
      <c r="R66" s="54"/>
      <c r="S66" s="55"/>
      <c r="T66" s="55"/>
      <c r="U66" s="55"/>
      <c r="V66" s="55">
        <v>0.155</v>
      </c>
      <c r="W66" s="55">
        <v>0.17</v>
      </c>
      <c r="X66" s="54"/>
      <c r="Y66" s="55"/>
      <c r="Z66" s="55"/>
      <c r="AA66" s="55"/>
      <c r="AB66" s="55">
        <f t="shared" si="20"/>
        <v>0.99</v>
      </c>
      <c r="AC66" s="55">
        <f t="shared" si="21"/>
        <v>0.13535447289740127</v>
      </c>
      <c r="AD66" s="52" t="s">
        <v>293</v>
      </c>
      <c r="AE66" s="60">
        <v>40.513300000000001</v>
      </c>
      <c r="AF66" s="60">
        <v>87.8232</v>
      </c>
      <c r="AG66" s="56">
        <v>848</v>
      </c>
      <c r="AH66" s="54">
        <v>3.8</v>
      </c>
      <c r="AI66" s="56"/>
      <c r="AJ66" s="56" t="s">
        <v>913</v>
      </c>
      <c r="AK66" s="97"/>
      <c r="AL66" s="56" t="s">
        <v>916</v>
      </c>
      <c r="AM66" s="52" t="s">
        <v>677</v>
      </c>
      <c r="AN66" s="83"/>
      <c r="AO66" s="97"/>
      <c r="AP66" s="63">
        <v>4</v>
      </c>
      <c r="AQ66" s="56"/>
    </row>
    <row r="67" spans="1:43" ht="55.5" customHeight="1" x14ac:dyDescent="0.25">
      <c r="A67" s="62"/>
      <c r="B67" s="52" t="s">
        <v>137</v>
      </c>
      <c r="C67" s="59" t="s">
        <v>73</v>
      </c>
      <c r="D67" s="52" t="s">
        <v>690</v>
      </c>
      <c r="E67" s="52" t="s">
        <v>354</v>
      </c>
      <c r="F67" s="83"/>
      <c r="G67" s="83"/>
      <c r="H67" s="97"/>
      <c r="I67" s="83"/>
      <c r="J67" s="83"/>
      <c r="K67" s="89"/>
      <c r="L67" s="54"/>
      <c r="M67" s="55"/>
      <c r="N67" s="56"/>
      <c r="O67" s="56"/>
      <c r="P67" s="55">
        <v>0.79900000000000004</v>
      </c>
      <c r="Q67" s="55">
        <v>0.14804278660801637</v>
      </c>
      <c r="R67" s="54"/>
      <c r="S67" s="55"/>
      <c r="T67" s="55"/>
      <c r="U67" s="55"/>
      <c r="V67" s="55">
        <v>0.17899999999999999</v>
      </c>
      <c r="W67" s="55">
        <v>0.28999999999999998</v>
      </c>
      <c r="X67" s="54"/>
      <c r="Y67" s="55"/>
      <c r="Z67" s="55"/>
      <c r="AA67" s="55"/>
      <c r="AB67" s="55">
        <f t="shared" si="20"/>
        <v>0.97799999999999998</v>
      </c>
      <c r="AC67" s="55">
        <f t="shared" si="21"/>
        <v>0.23023538679649863</v>
      </c>
      <c r="AD67" s="53" t="s">
        <v>293</v>
      </c>
      <c r="AE67" s="6">
        <v>40.513300000000001</v>
      </c>
      <c r="AF67" s="6">
        <v>87.8232</v>
      </c>
      <c r="AG67" s="30">
        <v>848</v>
      </c>
      <c r="AH67" s="54">
        <v>3.8</v>
      </c>
      <c r="AI67" s="56"/>
      <c r="AJ67" s="56" t="s">
        <v>913</v>
      </c>
      <c r="AK67" s="97"/>
      <c r="AL67" s="56" t="s">
        <v>916</v>
      </c>
      <c r="AM67" s="52" t="s">
        <v>677</v>
      </c>
      <c r="AN67" s="83"/>
      <c r="AO67" s="97"/>
      <c r="AP67" s="63">
        <v>4</v>
      </c>
      <c r="AQ67" s="56"/>
    </row>
    <row r="68" spans="1:43" ht="55.5" customHeight="1" x14ac:dyDescent="0.25">
      <c r="A68" s="62"/>
      <c r="B68" s="52" t="s">
        <v>137</v>
      </c>
      <c r="C68" s="59" t="s">
        <v>28</v>
      </c>
      <c r="D68" s="52" t="s">
        <v>719</v>
      </c>
      <c r="E68" s="52" t="s">
        <v>354</v>
      </c>
      <c r="F68" s="83"/>
      <c r="G68" s="83"/>
      <c r="H68" s="97"/>
      <c r="I68" s="83"/>
      <c r="J68" s="83"/>
      <c r="K68" s="89"/>
      <c r="L68" s="54"/>
      <c r="M68" s="55"/>
      <c r="N68" s="56"/>
      <c r="O68" s="56"/>
      <c r="P68" s="55">
        <v>0.66400000000000003</v>
      </c>
      <c r="Q68" s="55">
        <v>0.32540359555481252</v>
      </c>
      <c r="R68" s="54"/>
      <c r="S68" s="55"/>
      <c r="T68" s="55"/>
      <c r="U68" s="55"/>
      <c r="V68" s="55">
        <v>0.29799999999999999</v>
      </c>
      <c r="W68" s="55">
        <v>0.43</v>
      </c>
      <c r="X68" s="54"/>
      <c r="Y68" s="55"/>
      <c r="Z68" s="55"/>
      <c r="AA68" s="55"/>
      <c r="AB68" s="55">
        <f t="shared" si="20"/>
        <v>0.96199999999999997</v>
      </c>
      <c r="AC68" s="55">
        <f t="shared" si="21"/>
        <v>0.38130532385478172</v>
      </c>
      <c r="AD68" s="52" t="s">
        <v>294</v>
      </c>
      <c r="AE68" s="60">
        <v>40.447299999999998</v>
      </c>
      <c r="AF68" s="60">
        <v>88.048299999999998</v>
      </c>
      <c r="AG68" s="56">
        <v>841</v>
      </c>
      <c r="AH68" s="54">
        <v>7.2</v>
      </c>
      <c r="AI68" s="56"/>
      <c r="AJ68" s="56" t="s">
        <v>914</v>
      </c>
      <c r="AK68" s="97"/>
      <c r="AL68" s="56" t="s">
        <v>916</v>
      </c>
      <c r="AM68" s="52" t="s">
        <v>677</v>
      </c>
      <c r="AN68" s="83"/>
      <c r="AO68" s="97"/>
      <c r="AP68" s="63">
        <v>4</v>
      </c>
      <c r="AQ68" s="56"/>
    </row>
    <row r="69" spans="1:43" s="16" customFormat="1" ht="55.5" customHeight="1" x14ac:dyDescent="0.25">
      <c r="A69" s="64"/>
      <c r="B69" s="53" t="s">
        <v>137</v>
      </c>
      <c r="C69" s="10" t="s">
        <v>73</v>
      </c>
      <c r="D69" s="53" t="s">
        <v>690</v>
      </c>
      <c r="E69" s="53" t="s">
        <v>354</v>
      </c>
      <c r="F69" s="84"/>
      <c r="G69" s="84"/>
      <c r="H69" s="98"/>
      <c r="I69" s="84"/>
      <c r="J69" s="84"/>
      <c r="K69" s="90"/>
      <c r="L69" s="12"/>
      <c r="M69" s="1"/>
      <c r="N69" s="58"/>
      <c r="O69" s="58"/>
      <c r="P69" s="1">
        <v>0.6409999999999999</v>
      </c>
      <c r="Q69" s="1">
        <v>0.26278555896395828</v>
      </c>
      <c r="R69" s="12"/>
      <c r="S69" s="1"/>
      <c r="T69" s="1"/>
      <c r="U69" s="1"/>
      <c r="V69" s="1">
        <v>0.34499999999999997</v>
      </c>
      <c r="W69" s="1">
        <v>0.47</v>
      </c>
      <c r="X69" s="12"/>
      <c r="Y69" s="1"/>
      <c r="Z69" s="1"/>
      <c r="AA69" s="1"/>
      <c r="AB69" s="1">
        <f t="shared" si="20"/>
        <v>0.98599999999999988</v>
      </c>
      <c r="AC69" s="55">
        <f t="shared" si="21"/>
        <v>0.38075993092761218</v>
      </c>
      <c r="AD69" s="53" t="s">
        <v>294</v>
      </c>
      <c r="AE69" s="6">
        <v>40.447299999999998</v>
      </c>
      <c r="AF69" s="6">
        <v>88.048299999999998</v>
      </c>
      <c r="AG69" s="58">
        <v>841</v>
      </c>
      <c r="AH69" s="12">
        <v>7.2</v>
      </c>
      <c r="AI69" s="58"/>
      <c r="AJ69" s="58" t="s">
        <v>914</v>
      </c>
      <c r="AK69" s="98"/>
      <c r="AL69" s="58" t="s">
        <v>916</v>
      </c>
      <c r="AM69" s="53" t="s">
        <v>677</v>
      </c>
      <c r="AN69" s="84"/>
      <c r="AO69" s="98"/>
      <c r="AP69" s="63">
        <v>4</v>
      </c>
      <c r="AQ69" s="58"/>
    </row>
    <row r="70" spans="1:43" s="15" customFormat="1" ht="55.5" customHeight="1" x14ac:dyDescent="0.25">
      <c r="A70" s="66">
        <v>10</v>
      </c>
      <c r="B70" s="51" t="s">
        <v>592</v>
      </c>
      <c r="C70" s="9" t="s">
        <v>593</v>
      </c>
      <c r="D70" s="51" t="s">
        <v>600</v>
      </c>
      <c r="E70" s="51" t="s">
        <v>363</v>
      </c>
      <c r="F70" s="82" t="s">
        <v>1361</v>
      </c>
      <c r="G70" s="82" t="s">
        <v>1366</v>
      </c>
      <c r="H70" s="96" t="s">
        <v>2361</v>
      </c>
      <c r="I70" s="82" t="s">
        <v>1362</v>
      </c>
      <c r="J70" s="82" t="s">
        <v>1364</v>
      </c>
      <c r="K70" s="101" t="s">
        <v>1365</v>
      </c>
      <c r="L70" s="13"/>
      <c r="M70" s="5"/>
      <c r="N70" s="57"/>
      <c r="O70" s="57"/>
      <c r="P70" s="5">
        <v>0.06</v>
      </c>
      <c r="Q70" s="5">
        <v>0.11</v>
      </c>
      <c r="R70" s="13"/>
      <c r="S70" s="5"/>
      <c r="T70" s="5"/>
      <c r="U70" s="5"/>
      <c r="V70" s="5"/>
      <c r="W70" s="5"/>
      <c r="X70" s="13"/>
      <c r="Y70" s="55"/>
      <c r="Z70" s="55"/>
      <c r="AA70" s="55"/>
      <c r="AB70" s="55">
        <v>0.06</v>
      </c>
      <c r="AC70" s="5">
        <v>0.11</v>
      </c>
      <c r="AD70" s="51" t="s">
        <v>596</v>
      </c>
      <c r="AE70" s="7">
        <v>43.669400000000003</v>
      </c>
      <c r="AF70" s="7">
        <v>116.752</v>
      </c>
      <c r="AG70" s="57">
        <v>1250</v>
      </c>
      <c r="AH70" s="13"/>
      <c r="AI70" s="57" t="s">
        <v>599</v>
      </c>
      <c r="AJ70" s="57"/>
      <c r="AK70" s="96" t="s">
        <v>598</v>
      </c>
      <c r="AL70" s="57" t="s">
        <v>597</v>
      </c>
      <c r="AM70" s="51" t="s">
        <v>678</v>
      </c>
      <c r="AN70" s="82" t="s">
        <v>1360</v>
      </c>
      <c r="AO70" s="96" t="s">
        <v>1363</v>
      </c>
      <c r="AP70" s="67"/>
      <c r="AQ70" s="57"/>
    </row>
    <row r="71" spans="1:43" ht="55.5" customHeight="1" x14ac:dyDescent="0.25">
      <c r="A71" s="62"/>
      <c r="B71" s="52" t="s">
        <v>592</v>
      </c>
      <c r="C71" s="59" t="s">
        <v>594</v>
      </c>
      <c r="D71" s="52" t="s">
        <v>601</v>
      </c>
      <c r="E71" s="52" t="s">
        <v>363</v>
      </c>
      <c r="F71" s="83"/>
      <c r="G71" s="83"/>
      <c r="H71" s="97"/>
      <c r="I71" s="83"/>
      <c r="J71" s="83"/>
      <c r="K71" s="102"/>
      <c r="L71" s="54"/>
      <c r="M71" s="55"/>
      <c r="N71" s="56"/>
      <c r="O71" s="56"/>
      <c r="P71" s="55">
        <v>0.06</v>
      </c>
      <c r="Q71" s="55">
        <v>0.1</v>
      </c>
      <c r="R71" s="54"/>
      <c r="S71" s="55"/>
      <c r="T71" s="55"/>
      <c r="U71" s="55"/>
      <c r="V71" s="55"/>
      <c r="W71" s="55"/>
      <c r="X71" s="54"/>
      <c r="Y71" s="55"/>
      <c r="Z71" s="55"/>
      <c r="AA71" s="55"/>
      <c r="AB71" s="55">
        <v>0.06</v>
      </c>
      <c r="AC71" s="55">
        <v>0.1</v>
      </c>
      <c r="AD71" s="52" t="s">
        <v>596</v>
      </c>
      <c r="AE71" s="60">
        <v>43.669400000000003</v>
      </c>
      <c r="AF71" s="60">
        <v>116.752</v>
      </c>
      <c r="AG71" s="56">
        <v>1250</v>
      </c>
      <c r="AH71" s="54"/>
      <c r="AI71" s="56" t="s">
        <v>599</v>
      </c>
      <c r="AJ71" s="56"/>
      <c r="AK71" s="97"/>
      <c r="AL71" s="56" t="s">
        <v>597</v>
      </c>
      <c r="AM71" s="52" t="s">
        <v>678</v>
      </c>
      <c r="AN71" s="83"/>
      <c r="AO71" s="97"/>
      <c r="AP71" s="63"/>
      <c r="AQ71" s="56"/>
    </row>
    <row r="72" spans="1:43" s="16" customFormat="1" ht="55.5" customHeight="1" x14ac:dyDescent="0.25">
      <c r="A72" s="64"/>
      <c r="B72" s="53" t="s">
        <v>592</v>
      </c>
      <c r="C72" s="10" t="s">
        <v>595</v>
      </c>
      <c r="D72" s="53" t="s">
        <v>602</v>
      </c>
      <c r="E72" s="53" t="s">
        <v>461</v>
      </c>
      <c r="F72" s="84"/>
      <c r="G72" s="84"/>
      <c r="H72" s="98"/>
      <c r="I72" s="84"/>
      <c r="J72" s="84"/>
      <c r="K72" s="103"/>
      <c r="L72" s="12"/>
      <c r="M72" s="1"/>
      <c r="N72" s="58"/>
      <c r="O72" s="58"/>
      <c r="P72" s="1">
        <v>0.06</v>
      </c>
      <c r="Q72" s="1">
        <v>0.08</v>
      </c>
      <c r="R72" s="12"/>
      <c r="S72" s="1"/>
      <c r="T72" s="1"/>
      <c r="U72" s="1"/>
      <c r="V72" s="1"/>
      <c r="W72" s="1"/>
      <c r="X72" s="12"/>
      <c r="Y72" s="1"/>
      <c r="Z72" s="1"/>
      <c r="AA72" s="1"/>
      <c r="AB72" s="1">
        <v>0.06</v>
      </c>
      <c r="AC72" s="1">
        <v>0.08</v>
      </c>
      <c r="AD72" s="53" t="s">
        <v>596</v>
      </c>
      <c r="AE72" s="6">
        <v>43.669400000000003</v>
      </c>
      <c r="AF72" s="6">
        <v>116.752</v>
      </c>
      <c r="AG72" s="58">
        <v>1250</v>
      </c>
      <c r="AH72" s="12"/>
      <c r="AI72" s="58" t="s">
        <v>599</v>
      </c>
      <c r="AJ72" s="58"/>
      <c r="AK72" s="98"/>
      <c r="AL72" s="58" t="s">
        <v>597</v>
      </c>
      <c r="AM72" s="53" t="s">
        <v>678</v>
      </c>
      <c r="AN72" s="84"/>
      <c r="AO72" s="98"/>
      <c r="AP72" s="65"/>
      <c r="AQ72" s="58"/>
    </row>
    <row r="73" spans="1:43" s="16" customFormat="1" ht="55.5" customHeight="1" x14ac:dyDescent="0.25">
      <c r="A73" s="64">
        <v>11</v>
      </c>
      <c r="B73" s="53" t="s">
        <v>118</v>
      </c>
      <c r="C73" s="10" t="s">
        <v>120</v>
      </c>
      <c r="D73" s="53" t="s">
        <v>720</v>
      </c>
      <c r="E73" s="53" t="s">
        <v>354</v>
      </c>
      <c r="F73" s="53" t="s">
        <v>1369</v>
      </c>
      <c r="G73" s="53" t="s">
        <v>1368</v>
      </c>
      <c r="H73" s="53" t="s">
        <v>2362</v>
      </c>
      <c r="I73" s="50" t="s">
        <v>1374</v>
      </c>
      <c r="J73" s="50" t="s">
        <v>1370</v>
      </c>
      <c r="K73" s="41" t="s">
        <v>1371</v>
      </c>
      <c r="L73" s="12"/>
      <c r="M73" s="1"/>
      <c r="N73" s="58"/>
      <c r="O73" s="58"/>
      <c r="P73" s="1"/>
      <c r="Q73" s="1"/>
      <c r="R73" s="12"/>
      <c r="S73" s="1"/>
      <c r="T73" s="1"/>
      <c r="U73" s="1"/>
      <c r="V73" s="1">
        <v>0.79</v>
      </c>
      <c r="W73" s="1">
        <v>0.09</v>
      </c>
      <c r="X73" s="12"/>
      <c r="Y73" s="3"/>
      <c r="Z73" s="3"/>
      <c r="AA73" s="3"/>
      <c r="AB73" s="1">
        <v>0.79</v>
      </c>
      <c r="AC73" s="1">
        <v>0.09</v>
      </c>
      <c r="AD73" s="53" t="s">
        <v>296</v>
      </c>
      <c r="AE73" s="6">
        <v>40.287599999999998</v>
      </c>
      <c r="AF73" s="6">
        <v>-96.838200000000001</v>
      </c>
      <c r="AG73" s="58">
        <v>391</v>
      </c>
      <c r="AH73" s="12" t="s">
        <v>1367</v>
      </c>
      <c r="AI73" s="58"/>
      <c r="AJ73" s="58" t="s">
        <v>222</v>
      </c>
      <c r="AK73" s="53" t="s">
        <v>917</v>
      </c>
      <c r="AL73" s="58" t="s">
        <v>297</v>
      </c>
      <c r="AM73" s="53" t="s">
        <v>673</v>
      </c>
      <c r="AN73" s="53" t="s">
        <v>1373</v>
      </c>
      <c r="AO73" s="53" t="s">
        <v>1372</v>
      </c>
      <c r="AP73" s="65">
        <v>3</v>
      </c>
      <c r="AQ73" s="58"/>
    </row>
    <row r="74" spans="1:43" s="15" customFormat="1" ht="55.5" customHeight="1" x14ac:dyDescent="0.25">
      <c r="A74" s="66">
        <v>12</v>
      </c>
      <c r="B74" s="51" t="s">
        <v>119</v>
      </c>
      <c r="C74" s="9" t="s">
        <v>100</v>
      </c>
      <c r="D74" s="51" t="s">
        <v>721</v>
      </c>
      <c r="E74" s="51" t="s">
        <v>270</v>
      </c>
      <c r="F74" s="82" t="s">
        <v>1378</v>
      </c>
      <c r="G74" s="82" t="s">
        <v>1376</v>
      </c>
      <c r="H74" s="96" t="s">
        <v>2363</v>
      </c>
      <c r="I74" s="82" t="s">
        <v>1377</v>
      </c>
      <c r="J74" s="82" t="s">
        <v>1375</v>
      </c>
      <c r="K74" s="88" t="s">
        <v>1384</v>
      </c>
      <c r="L74" s="13"/>
      <c r="M74" s="5"/>
      <c r="N74" s="57"/>
      <c r="O74" s="57"/>
      <c r="P74" s="5"/>
      <c r="Q74" s="5"/>
      <c r="R74" s="13">
        <v>1</v>
      </c>
      <c r="S74" s="5">
        <v>0</v>
      </c>
      <c r="T74" s="5"/>
      <c r="U74" s="5"/>
      <c r="V74" s="5"/>
      <c r="W74" s="5"/>
      <c r="X74" s="13"/>
      <c r="Y74" s="55"/>
      <c r="Z74" s="55"/>
      <c r="AA74" s="55"/>
      <c r="AB74" s="55"/>
      <c r="AC74" s="5"/>
      <c r="AD74" s="51" t="s">
        <v>99</v>
      </c>
      <c r="AE74" s="7">
        <v>-21.1496</v>
      </c>
      <c r="AF74" s="7">
        <v>149.10169999999999</v>
      </c>
      <c r="AG74" s="57">
        <v>18</v>
      </c>
      <c r="AH74" s="13">
        <v>10</v>
      </c>
      <c r="AI74" s="57"/>
      <c r="AJ74" s="57" t="s">
        <v>919</v>
      </c>
      <c r="AK74" s="96" t="s">
        <v>277</v>
      </c>
      <c r="AL74" s="57" t="s">
        <v>918</v>
      </c>
      <c r="AM74" s="51" t="s">
        <v>679</v>
      </c>
      <c r="AN74" s="27" t="s">
        <v>1380</v>
      </c>
      <c r="AO74" s="96" t="s">
        <v>1379</v>
      </c>
      <c r="AP74" s="67"/>
      <c r="AQ74" s="57"/>
    </row>
    <row r="75" spans="1:43" ht="55.5" customHeight="1" x14ac:dyDescent="0.25">
      <c r="A75" s="62"/>
      <c r="B75" s="52" t="s">
        <v>119</v>
      </c>
      <c r="C75" s="59" t="s">
        <v>101</v>
      </c>
      <c r="D75" s="52" t="s">
        <v>722</v>
      </c>
      <c r="E75" s="52" t="s">
        <v>270</v>
      </c>
      <c r="F75" s="83"/>
      <c r="G75" s="83"/>
      <c r="H75" s="97"/>
      <c r="I75" s="83"/>
      <c r="J75" s="83"/>
      <c r="K75" s="89"/>
      <c r="L75" s="54"/>
      <c r="M75" s="55"/>
      <c r="N75" s="56"/>
      <c r="O75" s="56"/>
      <c r="P75" s="55"/>
      <c r="Q75" s="55"/>
      <c r="R75" s="54">
        <v>0.08</v>
      </c>
      <c r="S75" s="55">
        <v>0.08</v>
      </c>
      <c r="T75" s="55"/>
      <c r="U75" s="55"/>
      <c r="V75" s="55"/>
      <c r="W75" s="55"/>
      <c r="X75" s="54"/>
      <c r="Y75" s="55"/>
      <c r="Z75" s="55"/>
      <c r="AA75" s="55"/>
      <c r="AB75" s="55"/>
      <c r="AC75" s="55"/>
      <c r="AD75" s="52" t="s">
        <v>99</v>
      </c>
      <c r="AE75" s="60">
        <v>-21.1496</v>
      </c>
      <c r="AF75" s="60">
        <v>149.10169999999999</v>
      </c>
      <c r="AG75" s="56">
        <v>18</v>
      </c>
      <c r="AH75" s="54">
        <v>10</v>
      </c>
      <c r="AI75" s="56"/>
      <c r="AJ75" s="56" t="s">
        <v>919</v>
      </c>
      <c r="AK75" s="97"/>
      <c r="AL75" s="56" t="s">
        <v>918</v>
      </c>
      <c r="AM75" s="52" t="s">
        <v>679</v>
      </c>
      <c r="AN75" s="28" t="s">
        <v>1381</v>
      </c>
      <c r="AO75" s="97"/>
      <c r="AP75" s="63"/>
      <c r="AQ75" s="56"/>
    </row>
    <row r="76" spans="1:43" ht="55.5" customHeight="1" x14ac:dyDescent="0.25">
      <c r="A76" s="62"/>
      <c r="B76" s="52" t="s">
        <v>119</v>
      </c>
      <c r="C76" s="59" t="s">
        <v>102</v>
      </c>
      <c r="D76" s="52" t="s">
        <v>723</v>
      </c>
      <c r="E76" s="52" t="s">
        <v>270</v>
      </c>
      <c r="F76" s="83"/>
      <c r="G76" s="83"/>
      <c r="H76" s="97"/>
      <c r="I76" s="83"/>
      <c r="J76" s="83"/>
      <c r="K76" s="89"/>
      <c r="L76" s="54"/>
      <c r="M76" s="55"/>
      <c r="N76" s="56"/>
      <c r="O76" s="56"/>
      <c r="P76" s="55"/>
      <c r="Q76" s="55"/>
      <c r="R76" s="54">
        <v>0.09</v>
      </c>
      <c r="S76" s="55">
        <v>0.02</v>
      </c>
      <c r="T76" s="55"/>
      <c r="U76" s="55"/>
      <c r="V76" s="55"/>
      <c r="W76" s="55"/>
      <c r="X76" s="54"/>
      <c r="Y76" s="55"/>
      <c r="Z76" s="55"/>
      <c r="AA76" s="55"/>
      <c r="AB76" s="55"/>
      <c r="AC76" s="55"/>
      <c r="AD76" s="52" t="s">
        <v>99</v>
      </c>
      <c r="AE76" s="60">
        <v>-21.1496</v>
      </c>
      <c r="AF76" s="60">
        <v>149.10169999999999</v>
      </c>
      <c r="AG76" s="56">
        <v>18</v>
      </c>
      <c r="AH76" s="54">
        <v>10</v>
      </c>
      <c r="AI76" s="56"/>
      <c r="AJ76" s="56" t="s">
        <v>919</v>
      </c>
      <c r="AK76" s="97"/>
      <c r="AL76" s="56" t="s">
        <v>918</v>
      </c>
      <c r="AM76" s="52" t="s">
        <v>679</v>
      </c>
      <c r="AN76" s="28" t="s">
        <v>1382</v>
      </c>
      <c r="AO76" s="97"/>
      <c r="AP76" s="63"/>
      <c r="AQ76" s="56"/>
    </row>
    <row r="77" spans="1:43" s="16" customFormat="1" ht="55.5" customHeight="1" x14ac:dyDescent="0.25">
      <c r="A77" s="64"/>
      <c r="B77" s="53" t="s">
        <v>119</v>
      </c>
      <c r="C77" s="10" t="s">
        <v>103</v>
      </c>
      <c r="D77" s="53" t="s">
        <v>724</v>
      </c>
      <c r="E77" s="53" t="s">
        <v>853</v>
      </c>
      <c r="F77" s="84"/>
      <c r="G77" s="84"/>
      <c r="H77" s="98"/>
      <c r="I77" s="84"/>
      <c r="J77" s="84"/>
      <c r="K77" s="90"/>
      <c r="L77" s="12"/>
      <c r="M77" s="1"/>
      <c r="N77" s="58"/>
      <c r="O77" s="58"/>
      <c r="P77" s="1"/>
      <c r="Q77" s="1"/>
      <c r="R77" s="12">
        <v>0.65</v>
      </c>
      <c r="S77" s="1">
        <v>0.12</v>
      </c>
      <c r="T77" s="1"/>
      <c r="U77" s="1"/>
      <c r="V77" s="1"/>
      <c r="W77" s="1"/>
      <c r="X77" s="12"/>
      <c r="Y77" s="1"/>
      <c r="Z77" s="1"/>
      <c r="AA77" s="1"/>
      <c r="AB77" s="1"/>
      <c r="AC77" s="1"/>
      <c r="AD77" s="53" t="s">
        <v>99</v>
      </c>
      <c r="AE77" s="6">
        <v>-21.1496</v>
      </c>
      <c r="AF77" s="6">
        <v>149.10169999999999</v>
      </c>
      <c r="AG77" s="58">
        <v>18</v>
      </c>
      <c r="AH77" s="12">
        <v>10</v>
      </c>
      <c r="AI77" s="58"/>
      <c r="AJ77" s="58" t="s">
        <v>919</v>
      </c>
      <c r="AK77" s="98"/>
      <c r="AL77" s="58" t="s">
        <v>918</v>
      </c>
      <c r="AM77" s="53" t="s">
        <v>679</v>
      </c>
      <c r="AN77" s="29" t="s">
        <v>1383</v>
      </c>
      <c r="AO77" s="98"/>
      <c r="AP77" s="65"/>
      <c r="AQ77" s="58"/>
    </row>
    <row r="78" spans="1:43" s="15" customFormat="1" ht="55.5" customHeight="1" x14ac:dyDescent="0.25">
      <c r="A78" s="66">
        <v>13</v>
      </c>
      <c r="B78" s="51" t="s">
        <v>201</v>
      </c>
      <c r="C78" s="9" t="s">
        <v>17</v>
      </c>
      <c r="D78" s="51" t="s">
        <v>725</v>
      </c>
      <c r="E78" s="51" t="s">
        <v>856</v>
      </c>
      <c r="F78" s="48" t="s">
        <v>1387</v>
      </c>
      <c r="G78" s="82" t="s">
        <v>1392</v>
      </c>
      <c r="H78" s="96" t="s">
        <v>2364</v>
      </c>
      <c r="I78" s="82" t="s">
        <v>1385</v>
      </c>
      <c r="J78" s="27" t="s">
        <v>1391</v>
      </c>
      <c r="K78" s="91" t="s">
        <v>1394</v>
      </c>
      <c r="L78" s="13"/>
      <c r="M78" s="5"/>
      <c r="N78" s="57"/>
      <c r="O78" s="57"/>
      <c r="P78" s="5"/>
      <c r="Q78" s="5"/>
      <c r="R78" s="13"/>
      <c r="S78" s="5"/>
      <c r="T78" s="5"/>
      <c r="U78" s="5"/>
      <c r="V78" s="5">
        <v>0.63</v>
      </c>
      <c r="W78" s="5">
        <v>0.35</v>
      </c>
      <c r="X78" s="13"/>
      <c r="Y78" s="55"/>
      <c r="Z78" s="55"/>
      <c r="AA78" s="55"/>
      <c r="AB78" s="55"/>
      <c r="AC78" s="55"/>
      <c r="AD78" s="4" t="s">
        <v>198</v>
      </c>
      <c r="AE78" s="8">
        <v>-26.530899999999999</v>
      </c>
      <c r="AF78" s="8">
        <v>151.88900000000001</v>
      </c>
      <c r="AG78" s="31">
        <v>501</v>
      </c>
      <c r="AH78" s="13">
        <v>1.6</v>
      </c>
      <c r="AI78" s="57"/>
      <c r="AJ78" s="57" t="s">
        <v>1079</v>
      </c>
      <c r="AK78" s="96" t="s">
        <v>214</v>
      </c>
      <c r="AL78" s="57" t="s">
        <v>920</v>
      </c>
      <c r="AM78" s="51" t="s">
        <v>673</v>
      </c>
      <c r="AN78" s="82" t="s">
        <v>1393</v>
      </c>
      <c r="AO78" s="82" t="s">
        <v>1395</v>
      </c>
      <c r="AP78" s="67">
        <v>3</v>
      </c>
      <c r="AQ78" s="57"/>
    </row>
    <row r="79" spans="1:43" ht="55.5" customHeight="1" x14ac:dyDescent="0.25">
      <c r="A79" s="62"/>
      <c r="B79" s="52" t="s">
        <v>201</v>
      </c>
      <c r="C79" s="59" t="s">
        <v>18</v>
      </c>
      <c r="D79" s="52" t="s">
        <v>726</v>
      </c>
      <c r="E79" s="52" t="s">
        <v>270</v>
      </c>
      <c r="F79" s="49" t="s">
        <v>1386</v>
      </c>
      <c r="G79" s="83"/>
      <c r="H79" s="97"/>
      <c r="I79" s="83"/>
      <c r="J79" s="28" t="s">
        <v>1390</v>
      </c>
      <c r="K79" s="92"/>
      <c r="L79" s="54"/>
      <c r="M79" s="55"/>
      <c r="N79" s="56"/>
      <c r="O79" s="56"/>
      <c r="P79" s="55"/>
      <c r="Q79" s="55"/>
      <c r="R79" s="54"/>
      <c r="S79" s="55"/>
      <c r="T79" s="55"/>
      <c r="U79" s="55"/>
      <c r="V79" s="55">
        <v>0.49</v>
      </c>
      <c r="W79" s="55">
        <v>0.42</v>
      </c>
      <c r="X79" s="54"/>
      <c r="Y79" s="55"/>
      <c r="Z79" s="55"/>
      <c r="AA79" s="55"/>
      <c r="AB79" s="55"/>
      <c r="AC79" s="55"/>
      <c r="AD79" s="53" t="s">
        <v>199</v>
      </c>
      <c r="AE79" s="6">
        <v>-26.921600000000002</v>
      </c>
      <c r="AF79" s="6">
        <v>151.47049999999999</v>
      </c>
      <c r="AG79" s="30">
        <v>500</v>
      </c>
      <c r="AH79" s="54">
        <v>3</v>
      </c>
      <c r="AI79" s="56"/>
      <c r="AJ79" s="56" t="s">
        <v>1079</v>
      </c>
      <c r="AK79" s="97"/>
      <c r="AL79" s="56" t="s">
        <v>921</v>
      </c>
      <c r="AM79" s="52" t="s">
        <v>673</v>
      </c>
      <c r="AN79" s="83"/>
      <c r="AO79" s="83"/>
      <c r="AP79" s="63">
        <v>3</v>
      </c>
      <c r="AQ79" s="56"/>
    </row>
    <row r="80" spans="1:43" ht="55.5" customHeight="1" x14ac:dyDescent="0.25">
      <c r="A80" s="62"/>
      <c r="B80" s="52" t="s">
        <v>201</v>
      </c>
      <c r="C80" s="59" t="s">
        <v>17</v>
      </c>
      <c r="D80" s="52" t="s">
        <v>725</v>
      </c>
      <c r="E80" s="52" t="s">
        <v>856</v>
      </c>
      <c r="F80" s="83" t="s">
        <v>1388</v>
      </c>
      <c r="G80" s="83"/>
      <c r="H80" s="97"/>
      <c r="I80" s="83"/>
      <c r="J80" s="83" t="s">
        <v>1389</v>
      </c>
      <c r="K80" s="92"/>
      <c r="L80" s="54"/>
      <c r="M80" s="55"/>
      <c r="N80" s="56"/>
      <c r="O80" s="56"/>
      <c r="P80" s="55"/>
      <c r="Q80" s="55"/>
      <c r="R80" s="54"/>
      <c r="S80" s="55"/>
      <c r="T80" s="55"/>
      <c r="U80" s="55"/>
      <c r="V80" s="55">
        <v>0.33</v>
      </c>
      <c r="W80" s="55">
        <v>0.3</v>
      </c>
      <c r="X80" s="54"/>
      <c r="Y80" s="55"/>
      <c r="Z80" s="55"/>
      <c r="AA80" s="55"/>
      <c r="AB80" s="55"/>
      <c r="AC80" s="55"/>
      <c r="AD80" s="52" t="s">
        <v>200</v>
      </c>
      <c r="AE80" s="60">
        <v>-27.982900000000001</v>
      </c>
      <c r="AF80" s="60">
        <v>152.69460000000001</v>
      </c>
      <c r="AG80" s="56">
        <v>141</v>
      </c>
      <c r="AH80" s="54">
        <v>2.9</v>
      </c>
      <c r="AI80" s="56"/>
      <c r="AJ80" s="56" t="s">
        <v>1079</v>
      </c>
      <c r="AK80" s="97"/>
      <c r="AL80" s="56" t="s">
        <v>920</v>
      </c>
      <c r="AM80" s="52" t="s">
        <v>673</v>
      </c>
      <c r="AN80" s="83"/>
      <c r="AO80" s="83"/>
      <c r="AP80" s="63">
        <v>3</v>
      </c>
      <c r="AQ80" s="56"/>
    </row>
    <row r="81" spans="1:43" s="16" customFormat="1" ht="55.5" customHeight="1" x14ac:dyDescent="0.25">
      <c r="A81" s="64"/>
      <c r="B81" s="53" t="s">
        <v>201</v>
      </c>
      <c r="C81" s="10" t="s">
        <v>18</v>
      </c>
      <c r="D81" s="53" t="s">
        <v>726</v>
      </c>
      <c r="E81" s="53" t="s">
        <v>270</v>
      </c>
      <c r="F81" s="84"/>
      <c r="G81" s="84"/>
      <c r="H81" s="98"/>
      <c r="I81" s="84"/>
      <c r="J81" s="84"/>
      <c r="K81" s="93"/>
      <c r="L81" s="12"/>
      <c r="M81" s="1"/>
      <c r="N81" s="58"/>
      <c r="O81" s="58"/>
      <c r="P81" s="1"/>
      <c r="Q81" s="1"/>
      <c r="R81" s="12"/>
      <c r="S81" s="1"/>
      <c r="T81" s="1"/>
      <c r="U81" s="1"/>
      <c r="V81" s="1">
        <v>0.23</v>
      </c>
      <c r="W81" s="1">
        <v>0.3</v>
      </c>
      <c r="X81" s="12"/>
      <c r="Y81" s="1"/>
      <c r="Z81" s="1"/>
      <c r="AA81" s="1"/>
      <c r="AB81" s="1"/>
      <c r="AC81" s="1"/>
      <c r="AD81" s="53" t="s">
        <v>200</v>
      </c>
      <c r="AE81" s="6">
        <v>-27.982900000000001</v>
      </c>
      <c r="AF81" s="6">
        <v>152.69460000000001</v>
      </c>
      <c r="AG81" s="58">
        <v>141</v>
      </c>
      <c r="AH81" s="12">
        <v>2.9</v>
      </c>
      <c r="AI81" s="58"/>
      <c r="AJ81" s="58" t="s">
        <v>1079</v>
      </c>
      <c r="AK81" s="98"/>
      <c r="AL81" s="58" t="s">
        <v>920</v>
      </c>
      <c r="AM81" s="53" t="s">
        <v>673</v>
      </c>
      <c r="AN81" s="84"/>
      <c r="AO81" s="84"/>
      <c r="AP81" s="65">
        <v>3</v>
      </c>
      <c r="AQ81" s="58"/>
    </row>
    <row r="82" spans="1:43" s="15" customFormat="1" ht="55.5" customHeight="1" x14ac:dyDescent="0.25">
      <c r="A82" s="66">
        <v>14</v>
      </c>
      <c r="B82" s="51" t="s">
        <v>444</v>
      </c>
      <c r="C82" s="9" t="s">
        <v>445</v>
      </c>
      <c r="D82" s="51" t="s">
        <v>688</v>
      </c>
      <c r="E82" s="51" t="s">
        <v>876</v>
      </c>
      <c r="F82" s="82" t="s">
        <v>1398</v>
      </c>
      <c r="G82" s="82" t="s">
        <v>1400</v>
      </c>
      <c r="H82" s="96" t="s">
        <v>2365</v>
      </c>
      <c r="I82" s="82" t="s">
        <v>1399</v>
      </c>
      <c r="J82" s="82" t="s">
        <v>1397</v>
      </c>
      <c r="K82" s="94" t="s">
        <v>1401</v>
      </c>
      <c r="L82" s="13"/>
      <c r="M82" s="5"/>
      <c r="N82" s="57">
        <v>0.76</v>
      </c>
      <c r="O82" s="57">
        <v>0.49</v>
      </c>
      <c r="P82" s="5"/>
      <c r="Q82" s="5"/>
      <c r="R82" s="13"/>
      <c r="S82" s="5"/>
      <c r="T82" s="5"/>
      <c r="U82" s="5"/>
      <c r="V82" s="5"/>
      <c r="W82" s="5"/>
      <c r="X82" s="13"/>
      <c r="Y82" s="55"/>
      <c r="Z82" s="55"/>
      <c r="AA82" s="55"/>
      <c r="AB82" s="55"/>
      <c r="AC82" s="5"/>
      <c r="AD82" s="51" t="s">
        <v>449</v>
      </c>
      <c r="AE82" s="7">
        <v>40.201700000000002</v>
      </c>
      <c r="AF82" s="7">
        <v>94.724800000000002</v>
      </c>
      <c r="AG82" s="57">
        <v>1110</v>
      </c>
      <c r="AH82" s="13"/>
      <c r="AI82" s="57"/>
      <c r="AJ82" s="57" t="s">
        <v>923</v>
      </c>
      <c r="AK82" s="96" t="s">
        <v>451</v>
      </c>
      <c r="AL82" s="57" t="s">
        <v>924</v>
      </c>
      <c r="AM82" s="51" t="s">
        <v>677</v>
      </c>
      <c r="AN82" s="82" t="s">
        <v>2336</v>
      </c>
      <c r="AO82" s="96" t="s">
        <v>1396</v>
      </c>
      <c r="AP82" s="67"/>
      <c r="AQ82" s="57"/>
    </row>
    <row r="83" spans="1:43" ht="55.5" customHeight="1" x14ac:dyDescent="0.25">
      <c r="A83" s="62"/>
      <c r="B83" s="52" t="s">
        <v>444</v>
      </c>
      <c r="C83" s="59" t="s">
        <v>446</v>
      </c>
      <c r="D83" s="52" t="s">
        <v>689</v>
      </c>
      <c r="E83" s="52" t="s">
        <v>715</v>
      </c>
      <c r="F83" s="83"/>
      <c r="G83" s="83"/>
      <c r="H83" s="97"/>
      <c r="I83" s="83"/>
      <c r="J83" s="83"/>
      <c r="K83" s="104"/>
      <c r="L83" s="54"/>
      <c r="M83" s="55"/>
      <c r="N83" s="56">
        <v>0.97</v>
      </c>
      <c r="O83" s="56">
        <v>0.05</v>
      </c>
      <c r="P83" s="55"/>
      <c r="Q83" s="55"/>
      <c r="R83" s="54"/>
      <c r="S83" s="55"/>
      <c r="T83" s="55"/>
      <c r="U83" s="55"/>
      <c r="V83" s="55"/>
      <c r="W83" s="55"/>
      <c r="X83" s="54"/>
      <c r="Y83" s="55"/>
      <c r="Z83" s="55"/>
      <c r="AA83" s="55"/>
      <c r="AB83" s="55"/>
      <c r="AC83" s="55"/>
      <c r="AD83" s="52" t="s">
        <v>449</v>
      </c>
      <c r="AE83" s="60">
        <v>40.200000000000003</v>
      </c>
      <c r="AF83" s="60">
        <v>94.72</v>
      </c>
      <c r="AG83" s="56">
        <v>1110</v>
      </c>
      <c r="AH83" s="54"/>
      <c r="AI83" s="56"/>
      <c r="AJ83" s="56" t="s">
        <v>923</v>
      </c>
      <c r="AK83" s="97"/>
      <c r="AL83" s="56" t="s">
        <v>924</v>
      </c>
      <c r="AM83" s="52" t="s">
        <v>677</v>
      </c>
      <c r="AN83" s="83"/>
      <c r="AO83" s="97"/>
      <c r="AP83" s="63"/>
      <c r="AQ83" s="56"/>
    </row>
    <row r="84" spans="1:43" ht="55.5" customHeight="1" x14ac:dyDescent="0.25">
      <c r="A84" s="62"/>
      <c r="B84" s="52" t="s">
        <v>444</v>
      </c>
      <c r="C84" s="59" t="s">
        <v>447</v>
      </c>
      <c r="D84" s="52" t="s">
        <v>818</v>
      </c>
      <c r="E84" s="52" t="s">
        <v>877</v>
      </c>
      <c r="F84" s="83"/>
      <c r="G84" s="83"/>
      <c r="H84" s="97"/>
      <c r="I84" s="83"/>
      <c r="J84" s="83"/>
      <c r="K84" s="104"/>
      <c r="L84" s="54">
        <v>0.28999999999999998</v>
      </c>
      <c r="M84" s="55">
        <v>0.34</v>
      </c>
      <c r="N84" s="56">
        <v>0.21</v>
      </c>
      <c r="O84" s="56">
        <v>0.36</v>
      </c>
      <c r="P84" s="55">
        <f>AVERAGE(L84,N84)</f>
        <v>0.25</v>
      </c>
      <c r="Q84" s="55">
        <f>SQRT(AVERAGE(M84^2,O84^2))</f>
        <v>0.35014282800023194</v>
      </c>
      <c r="R84" s="54"/>
      <c r="S84" s="55"/>
      <c r="T84" s="55"/>
      <c r="U84" s="55"/>
      <c r="V84" s="55"/>
      <c r="W84" s="55"/>
      <c r="X84" s="54"/>
      <c r="Y84" s="55"/>
      <c r="Z84" s="55"/>
      <c r="AA84" s="55"/>
      <c r="AB84" s="55"/>
      <c r="AC84" s="55"/>
      <c r="AD84" s="53" t="s">
        <v>449</v>
      </c>
      <c r="AE84" s="6">
        <v>40.200000000000003</v>
      </c>
      <c r="AF84" s="6">
        <v>94.72</v>
      </c>
      <c r="AG84" s="30">
        <v>1110</v>
      </c>
      <c r="AH84" s="54"/>
      <c r="AI84" s="56"/>
      <c r="AJ84" s="56" t="s">
        <v>923</v>
      </c>
      <c r="AK84" s="97"/>
      <c r="AL84" s="56" t="s">
        <v>924</v>
      </c>
      <c r="AM84" s="52" t="s">
        <v>677</v>
      </c>
      <c r="AN84" s="83"/>
      <c r="AO84" s="97"/>
      <c r="AP84" s="63"/>
      <c r="AQ84" s="56"/>
    </row>
    <row r="85" spans="1:43" ht="55.5" customHeight="1" x14ac:dyDescent="0.25">
      <c r="A85" s="62"/>
      <c r="B85" s="52" t="s">
        <v>444</v>
      </c>
      <c r="C85" s="59" t="s">
        <v>73</v>
      </c>
      <c r="D85" s="52" t="s">
        <v>690</v>
      </c>
      <c r="E85" s="52" t="s">
        <v>715</v>
      </c>
      <c r="F85" s="83"/>
      <c r="G85" s="83"/>
      <c r="H85" s="97"/>
      <c r="I85" s="83"/>
      <c r="J85" s="83"/>
      <c r="K85" s="104"/>
      <c r="L85" s="54">
        <v>1</v>
      </c>
      <c r="M85" s="55">
        <v>0.26</v>
      </c>
      <c r="N85" s="55">
        <v>0.9</v>
      </c>
      <c r="O85" s="56">
        <v>0.13</v>
      </c>
      <c r="P85" s="55">
        <f t="shared" ref="P85:P88" si="22">AVERAGE(L85,N85)</f>
        <v>0.95</v>
      </c>
      <c r="Q85" s="55">
        <f>SQRT(AVERAGE(M85^2,O85^2))</f>
        <v>0.20554804791094466</v>
      </c>
      <c r="R85" s="54"/>
      <c r="S85" s="55"/>
      <c r="T85" s="55"/>
      <c r="U85" s="55"/>
      <c r="V85" s="55"/>
      <c r="W85" s="55"/>
      <c r="X85" s="54"/>
      <c r="Y85" s="55"/>
      <c r="Z85" s="55"/>
      <c r="AA85" s="55"/>
      <c r="AB85" s="55"/>
      <c r="AC85" s="55"/>
      <c r="AD85" s="52" t="s">
        <v>450</v>
      </c>
      <c r="AE85" s="60">
        <v>40.213099999999997</v>
      </c>
      <c r="AF85" s="60">
        <v>94.677800000000005</v>
      </c>
      <c r="AG85" s="56">
        <v>1108</v>
      </c>
      <c r="AH85" s="54"/>
      <c r="AI85" s="56" t="s">
        <v>922</v>
      </c>
      <c r="AJ85" s="56"/>
      <c r="AK85" s="97" t="s">
        <v>341</v>
      </c>
      <c r="AL85" s="56" t="s">
        <v>305</v>
      </c>
      <c r="AM85" s="52" t="s">
        <v>677</v>
      </c>
      <c r="AN85" s="83"/>
      <c r="AO85" s="97"/>
      <c r="AP85" s="63"/>
      <c r="AQ85" s="56"/>
    </row>
    <row r="86" spans="1:43" ht="55.5" customHeight="1" x14ac:dyDescent="0.25">
      <c r="A86" s="62"/>
      <c r="B86" s="52" t="s">
        <v>444</v>
      </c>
      <c r="C86" s="59" t="s">
        <v>445</v>
      </c>
      <c r="D86" s="52" t="s">
        <v>688</v>
      </c>
      <c r="E86" s="52" t="s">
        <v>876</v>
      </c>
      <c r="F86" s="83"/>
      <c r="G86" s="83"/>
      <c r="H86" s="97"/>
      <c r="I86" s="83"/>
      <c r="J86" s="83"/>
      <c r="K86" s="104"/>
      <c r="L86" s="54">
        <v>0.99</v>
      </c>
      <c r="M86" s="55">
        <v>0.73</v>
      </c>
      <c r="N86" s="56">
        <v>0.84</v>
      </c>
      <c r="O86" s="56">
        <v>0.21</v>
      </c>
      <c r="P86" s="55">
        <f t="shared" si="22"/>
        <v>0.91500000000000004</v>
      </c>
      <c r="Q86" s="55">
        <f>SQRT(AVERAGE(M86^2,O86^2))</f>
        <v>0.53712196007983137</v>
      </c>
      <c r="R86" s="54"/>
      <c r="S86" s="55"/>
      <c r="T86" s="55"/>
      <c r="U86" s="55"/>
      <c r="V86" s="55"/>
      <c r="W86" s="55"/>
      <c r="X86" s="54"/>
      <c r="Y86" s="55"/>
      <c r="Z86" s="55"/>
      <c r="AA86" s="55"/>
      <c r="AB86" s="55"/>
      <c r="AC86" s="55"/>
      <c r="AD86" s="52" t="s">
        <v>450</v>
      </c>
      <c r="AE86" s="60">
        <v>40.213099999999997</v>
      </c>
      <c r="AF86" s="60">
        <v>94.677800000000005</v>
      </c>
      <c r="AG86" s="56">
        <v>1108</v>
      </c>
      <c r="AH86" s="54"/>
      <c r="AI86" s="56" t="s">
        <v>922</v>
      </c>
      <c r="AJ86" s="56"/>
      <c r="AK86" s="97"/>
      <c r="AL86" s="56" t="s">
        <v>305</v>
      </c>
      <c r="AM86" s="52" t="s">
        <v>677</v>
      </c>
      <c r="AN86" s="83"/>
      <c r="AO86" s="97"/>
      <c r="AP86" s="63"/>
      <c r="AQ86" s="56"/>
    </row>
    <row r="87" spans="1:43" ht="55.5" customHeight="1" x14ac:dyDescent="0.25">
      <c r="A87" s="62"/>
      <c r="B87" s="52" t="s">
        <v>444</v>
      </c>
      <c r="C87" s="59" t="s">
        <v>446</v>
      </c>
      <c r="D87" s="52" t="s">
        <v>689</v>
      </c>
      <c r="E87" s="52" t="s">
        <v>715</v>
      </c>
      <c r="F87" s="83"/>
      <c r="G87" s="83"/>
      <c r="H87" s="97"/>
      <c r="I87" s="83"/>
      <c r="J87" s="83"/>
      <c r="K87" s="104"/>
      <c r="L87" s="54"/>
      <c r="M87" s="55"/>
      <c r="N87" s="56">
        <v>0.56999999999999995</v>
      </c>
      <c r="O87" s="56">
        <v>0.55000000000000004</v>
      </c>
      <c r="P87" s="55"/>
      <c r="Q87" s="55"/>
      <c r="R87" s="54"/>
      <c r="S87" s="55"/>
      <c r="T87" s="55"/>
      <c r="U87" s="55"/>
      <c r="V87" s="55"/>
      <c r="W87" s="55"/>
      <c r="X87" s="54"/>
      <c r="Y87" s="55"/>
      <c r="Z87" s="55"/>
      <c r="AA87" s="55"/>
      <c r="AB87" s="55"/>
      <c r="AC87" s="55"/>
      <c r="AD87" s="52" t="s">
        <v>450</v>
      </c>
      <c r="AE87" s="60">
        <v>40.213099999999997</v>
      </c>
      <c r="AF87" s="60">
        <v>94.677800000000005</v>
      </c>
      <c r="AG87" s="56">
        <v>1108</v>
      </c>
      <c r="AH87" s="54"/>
      <c r="AI87" s="56" t="s">
        <v>922</v>
      </c>
      <c r="AJ87" s="56"/>
      <c r="AK87" s="97"/>
      <c r="AL87" s="56" t="s">
        <v>305</v>
      </c>
      <c r="AM87" s="52" t="s">
        <v>677</v>
      </c>
      <c r="AN87" s="83"/>
      <c r="AO87" s="97"/>
      <c r="AP87" s="63"/>
      <c r="AQ87" s="56"/>
    </row>
    <row r="88" spans="1:43" s="16" customFormat="1" ht="55.5" customHeight="1" x14ac:dyDescent="0.25">
      <c r="A88" s="64"/>
      <c r="B88" s="53" t="s">
        <v>444</v>
      </c>
      <c r="C88" s="10" t="s">
        <v>448</v>
      </c>
      <c r="D88" s="53" t="s">
        <v>818</v>
      </c>
      <c r="E88" s="53" t="s">
        <v>716</v>
      </c>
      <c r="F88" s="84"/>
      <c r="G88" s="84"/>
      <c r="H88" s="98"/>
      <c r="I88" s="84"/>
      <c r="J88" s="84"/>
      <c r="K88" s="95"/>
      <c r="L88" s="12">
        <v>1</v>
      </c>
      <c r="M88" s="1">
        <v>0.3</v>
      </c>
      <c r="N88" s="58">
        <v>0.73</v>
      </c>
      <c r="O88" s="58">
        <v>0.39</v>
      </c>
      <c r="P88" s="55">
        <f t="shared" si="22"/>
        <v>0.86499999999999999</v>
      </c>
      <c r="Q88" s="55">
        <f>SQRT(AVERAGE(M88^2,O88^2))</f>
        <v>0.34792240514229605</v>
      </c>
      <c r="R88" s="12"/>
      <c r="S88" s="1"/>
      <c r="T88" s="1"/>
      <c r="U88" s="1"/>
      <c r="V88" s="1"/>
      <c r="W88" s="1"/>
      <c r="X88" s="12"/>
      <c r="Y88" s="1"/>
      <c r="Z88" s="1"/>
      <c r="AA88" s="1"/>
      <c r="AB88" s="1"/>
      <c r="AC88" s="35"/>
      <c r="AD88" s="53" t="s">
        <v>450</v>
      </c>
      <c r="AE88" s="6">
        <v>40.213099999999997</v>
      </c>
      <c r="AF88" s="6">
        <v>94.677800000000005</v>
      </c>
      <c r="AG88" s="58">
        <v>1108</v>
      </c>
      <c r="AH88" s="12"/>
      <c r="AI88" s="58" t="s">
        <v>922</v>
      </c>
      <c r="AJ88" s="58"/>
      <c r="AK88" s="98"/>
      <c r="AL88" s="58" t="s">
        <v>305</v>
      </c>
      <c r="AM88" s="53" t="s">
        <v>677</v>
      </c>
      <c r="AN88" s="84"/>
      <c r="AO88" s="98"/>
      <c r="AP88" s="65"/>
      <c r="AQ88" s="58"/>
    </row>
    <row r="89" spans="1:43" s="15" customFormat="1" ht="55.5" customHeight="1" x14ac:dyDescent="0.25">
      <c r="A89" s="66">
        <v>15</v>
      </c>
      <c r="B89" s="51" t="s">
        <v>121</v>
      </c>
      <c r="C89" s="9" t="s">
        <v>19</v>
      </c>
      <c r="D89" s="51" t="s">
        <v>727</v>
      </c>
      <c r="E89" s="51" t="s">
        <v>715</v>
      </c>
      <c r="F89" s="82" t="s">
        <v>1404</v>
      </c>
      <c r="G89" s="82" t="s">
        <v>1407</v>
      </c>
      <c r="H89" s="96" t="s">
        <v>2366</v>
      </c>
      <c r="I89" s="82" t="s">
        <v>1405</v>
      </c>
      <c r="J89" s="82" t="s">
        <v>1403</v>
      </c>
      <c r="K89" s="101" t="s">
        <v>1406</v>
      </c>
      <c r="L89" s="13"/>
      <c r="M89" s="5"/>
      <c r="N89" s="57"/>
      <c r="O89" s="57"/>
      <c r="P89" s="5">
        <v>0.08</v>
      </c>
      <c r="Q89" s="5">
        <v>0.15</v>
      </c>
      <c r="R89" s="13"/>
      <c r="S89" s="5"/>
      <c r="T89" s="5"/>
      <c r="U89" s="5"/>
      <c r="V89" s="5">
        <v>0.86</v>
      </c>
      <c r="W89" s="5">
        <v>0.11</v>
      </c>
      <c r="X89" s="13"/>
      <c r="Y89" s="55"/>
      <c r="Z89" s="55"/>
      <c r="AA89" s="55"/>
      <c r="AB89" s="55">
        <f>SUM(P89,V89)</f>
        <v>0.94</v>
      </c>
      <c r="AC89" s="55">
        <f>SQRT(AVERAGE(Q89^2,W89^2))</f>
        <v>0.13152946437965904</v>
      </c>
      <c r="AD89" s="4" t="s">
        <v>925</v>
      </c>
      <c r="AE89" s="8">
        <v>44.558300000000003</v>
      </c>
      <c r="AF89" s="8">
        <v>87.785700000000006</v>
      </c>
      <c r="AG89" s="31">
        <v>435</v>
      </c>
      <c r="AH89" s="13">
        <v>3.8</v>
      </c>
      <c r="AI89" s="57"/>
      <c r="AJ89" s="57" t="s">
        <v>202</v>
      </c>
      <c r="AK89" s="96" t="s">
        <v>927</v>
      </c>
      <c r="AL89" s="57" t="s">
        <v>670</v>
      </c>
      <c r="AM89" s="51" t="s">
        <v>675</v>
      </c>
      <c r="AN89" s="82" t="s">
        <v>1402</v>
      </c>
      <c r="AO89" s="96" t="s">
        <v>1408</v>
      </c>
      <c r="AP89" s="67">
        <v>4</v>
      </c>
      <c r="AQ89" s="57"/>
    </row>
    <row r="90" spans="1:43" s="16" customFormat="1" ht="55.5" customHeight="1" x14ac:dyDescent="0.25">
      <c r="A90" s="64"/>
      <c r="B90" s="53" t="s">
        <v>121</v>
      </c>
      <c r="C90" s="10" t="s">
        <v>20</v>
      </c>
      <c r="D90" s="53" t="s">
        <v>728</v>
      </c>
      <c r="E90" s="53" t="s">
        <v>878</v>
      </c>
      <c r="F90" s="84"/>
      <c r="G90" s="84"/>
      <c r="H90" s="98"/>
      <c r="I90" s="84"/>
      <c r="J90" s="84"/>
      <c r="K90" s="103"/>
      <c r="L90" s="12"/>
      <c r="M90" s="1"/>
      <c r="N90" s="58"/>
      <c r="O90" s="58"/>
      <c r="P90" s="1">
        <v>0.85</v>
      </c>
      <c r="Q90" s="1">
        <v>0.1</v>
      </c>
      <c r="R90" s="12"/>
      <c r="S90" s="1"/>
      <c r="T90" s="1"/>
      <c r="U90" s="1"/>
      <c r="V90" s="1">
        <v>0.06</v>
      </c>
      <c r="W90" s="1">
        <v>0.11</v>
      </c>
      <c r="X90" s="12"/>
      <c r="Y90" s="1"/>
      <c r="Z90" s="1"/>
      <c r="AA90" s="1"/>
      <c r="AB90" s="1">
        <f>SUM(P90,V90)</f>
        <v>0.90999999999999992</v>
      </c>
      <c r="AC90" s="55">
        <f>SQRT(AVERAGE(Q90^2,W90^2))</f>
        <v>0.1051189802081432</v>
      </c>
      <c r="AD90" s="53" t="s">
        <v>926</v>
      </c>
      <c r="AE90" s="6">
        <v>44.538400000000003</v>
      </c>
      <c r="AF90" s="6">
        <v>87.802899999999994</v>
      </c>
      <c r="AG90" s="58">
        <v>446</v>
      </c>
      <c r="AH90" s="12">
        <v>15</v>
      </c>
      <c r="AI90" s="58" t="s">
        <v>203</v>
      </c>
      <c r="AJ90" s="58"/>
      <c r="AK90" s="98"/>
      <c r="AL90" s="58" t="s">
        <v>670</v>
      </c>
      <c r="AM90" s="53" t="s">
        <v>675</v>
      </c>
      <c r="AN90" s="84"/>
      <c r="AO90" s="98"/>
      <c r="AP90" s="65">
        <v>4</v>
      </c>
      <c r="AQ90" s="58"/>
    </row>
    <row r="91" spans="1:43" s="15" customFormat="1" ht="55.5" customHeight="1" x14ac:dyDescent="0.25">
      <c r="A91" s="66">
        <v>16</v>
      </c>
      <c r="B91" s="51" t="s">
        <v>367</v>
      </c>
      <c r="C91" s="9" t="s">
        <v>8</v>
      </c>
      <c r="D91" s="51" t="s">
        <v>729</v>
      </c>
      <c r="E91" s="51" t="s">
        <v>270</v>
      </c>
      <c r="F91" s="27" t="s">
        <v>1410</v>
      </c>
      <c r="G91" s="82" t="s">
        <v>1413</v>
      </c>
      <c r="H91" s="96" t="s">
        <v>2367</v>
      </c>
      <c r="I91" s="82" t="s">
        <v>1412</v>
      </c>
      <c r="J91" s="82" t="s">
        <v>1409</v>
      </c>
      <c r="K91" s="88" t="s">
        <v>1417</v>
      </c>
      <c r="L91" s="13">
        <v>0.26</v>
      </c>
      <c r="M91" s="5"/>
      <c r="N91" s="57"/>
      <c r="O91" s="57"/>
      <c r="P91" s="5"/>
      <c r="Q91" s="5"/>
      <c r="R91" s="13">
        <v>0.74</v>
      </c>
      <c r="S91" s="5"/>
      <c r="T91" s="5"/>
      <c r="U91" s="5"/>
      <c r="V91" s="5"/>
      <c r="W91" s="5"/>
      <c r="X91" s="13">
        <v>1</v>
      </c>
      <c r="Y91" s="55"/>
      <c r="Z91" s="55"/>
      <c r="AA91" s="55"/>
      <c r="AB91" s="55"/>
      <c r="AC91" s="5"/>
      <c r="AD91" s="51" t="s">
        <v>368</v>
      </c>
      <c r="AE91" s="7">
        <v>38.540599999999998</v>
      </c>
      <c r="AF91" s="7">
        <v>-8.0002999999999993</v>
      </c>
      <c r="AG91" s="57">
        <v>229</v>
      </c>
      <c r="AH91" s="13" t="s">
        <v>1414</v>
      </c>
      <c r="AI91" s="57"/>
      <c r="AJ91" s="57" t="s">
        <v>929</v>
      </c>
      <c r="AK91" s="96" t="s">
        <v>369</v>
      </c>
      <c r="AL91" s="57" t="s">
        <v>928</v>
      </c>
      <c r="AM91" s="51" t="s">
        <v>671</v>
      </c>
      <c r="AN91" s="82" t="s">
        <v>1415</v>
      </c>
      <c r="AO91" s="96" t="s">
        <v>1416</v>
      </c>
      <c r="AP91" s="67">
        <v>3</v>
      </c>
      <c r="AQ91" s="57"/>
    </row>
    <row r="92" spans="1:43" s="16" customFormat="1" ht="55.5" customHeight="1" x14ac:dyDescent="0.25">
      <c r="A92" s="64"/>
      <c r="B92" s="53" t="s">
        <v>367</v>
      </c>
      <c r="C92" s="10" t="s">
        <v>115</v>
      </c>
      <c r="D92" s="53" t="s">
        <v>730</v>
      </c>
      <c r="E92" s="53" t="s">
        <v>270</v>
      </c>
      <c r="F92" s="29" t="s">
        <v>1411</v>
      </c>
      <c r="G92" s="84"/>
      <c r="H92" s="98"/>
      <c r="I92" s="84"/>
      <c r="J92" s="84"/>
      <c r="K92" s="90"/>
      <c r="L92" s="12">
        <v>0.28000000000000003</v>
      </c>
      <c r="M92" s="1"/>
      <c r="N92" s="58"/>
      <c r="O92" s="58"/>
      <c r="P92" s="1"/>
      <c r="Q92" s="1"/>
      <c r="R92" s="12">
        <v>0.72</v>
      </c>
      <c r="S92" s="1"/>
      <c r="T92" s="1"/>
      <c r="U92" s="1"/>
      <c r="V92" s="1"/>
      <c r="W92" s="1"/>
      <c r="X92" s="12">
        <v>1</v>
      </c>
      <c r="Y92" s="1"/>
      <c r="Z92" s="1"/>
      <c r="AA92" s="1"/>
      <c r="AB92" s="1"/>
      <c r="AC92" s="1"/>
      <c r="AD92" s="53" t="s">
        <v>368</v>
      </c>
      <c r="AE92" s="6">
        <v>38.540599999999998</v>
      </c>
      <c r="AF92" s="6">
        <v>-8.0002999999999993</v>
      </c>
      <c r="AG92" s="58">
        <v>229</v>
      </c>
      <c r="AH92" s="12" t="s">
        <v>1414</v>
      </c>
      <c r="AI92" s="58"/>
      <c r="AJ92" s="58" t="s">
        <v>929</v>
      </c>
      <c r="AK92" s="98"/>
      <c r="AL92" s="58" t="s">
        <v>928</v>
      </c>
      <c r="AM92" s="53" t="s">
        <v>671</v>
      </c>
      <c r="AN92" s="84"/>
      <c r="AO92" s="98"/>
      <c r="AP92" s="65">
        <v>3</v>
      </c>
      <c r="AQ92" s="58"/>
    </row>
    <row r="93" spans="1:43" s="16" customFormat="1" ht="55.5" customHeight="1" x14ac:dyDescent="0.25">
      <c r="A93" s="64">
        <v>17</v>
      </c>
      <c r="B93" s="53" t="s">
        <v>114</v>
      </c>
      <c r="C93" s="10" t="s">
        <v>115</v>
      </c>
      <c r="D93" s="53" t="s">
        <v>730</v>
      </c>
      <c r="E93" s="53" t="s">
        <v>270</v>
      </c>
      <c r="F93" s="53" t="s">
        <v>1420</v>
      </c>
      <c r="G93" s="53" t="s">
        <v>1422</v>
      </c>
      <c r="H93" s="53" t="s">
        <v>2368</v>
      </c>
      <c r="I93" s="50" t="s">
        <v>1418</v>
      </c>
      <c r="J93" s="50" t="s">
        <v>1423</v>
      </c>
      <c r="K93" s="42" t="s">
        <v>1425</v>
      </c>
      <c r="L93" s="12">
        <v>0.22</v>
      </c>
      <c r="M93" s="1"/>
      <c r="N93" s="1">
        <v>0</v>
      </c>
      <c r="O93" s="58"/>
      <c r="P93" s="1"/>
      <c r="Q93" s="1"/>
      <c r="R93" s="12">
        <v>0.78</v>
      </c>
      <c r="S93" s="1"/>
      <c r="T93" s="1">
        <v>0.02</v>
      </c>
      <c r="U93" s="1"/>
      <c r="V93" s="1">
        <v>0.7</v>
      </c>
      <c r="W93" s="1"/>
      <c r="X93" s="12">
        <v>1</v>
      </c>
      <c r="Y93" s="3"/>
      <c r="Z93" s="3">
        <v>0.02</v>
      </c>
      <c r="AA93" s="3"/>
      <c r="AB93" s="3">
        <v>0.51</v>
      </c>
      <c r="AC93" s="1"/>
      <c r="AD93" s="53" t="s">
        <v>1419</v>
      </c>
      <c r="AE93" s="6">
        <v>38.842500000000001</v>
      </c>
      <c r="AF93" s="6">
        <f>-8.8642</f>
        <v>-8.8642000000000003</v>
      </c>
      <c r="AG93" s="58">
        <v>15</v>
      </c>
      <c r="AH93" s="12" t="s">
        <v>1421</v>
      </c>
      <c r="AI93" s="58"/>
      <c r="AJ93" s="58" t="s">
        <v>919</v>
      </c>
      <c r="AK93" s="53" t="s">
        <v>277</v>
      </c>
      <c r="AL93" s="58" t="s">
        <v>930</v>
      </c>
      <c r="AM93" s="53" t="s">
        <v>671</v>
      </c>
      <c r="AN93" s="53" t="s">
        <v>1424</v>
      </c>
      <c r="AO93" s="53" t="s">
        <v>1426</v>
      </c>
      <c r="AP93" s="65">
        <v>3</v>
      </c>
      <c r="AQ93" s="58"/>
    </row>
    <row r="94" spans="1:43" s="15" customFormat="1" ht="55.5" customHeight="1" x14ac:dyDescent="0.25">
      <c r="A94" s="66">
        <v>18</v>
      </c>
      <c r="B94" s="51" t="s">
        <v>95</v>
      </c>
      <c r="C94" s="9" t="s">
        <v>50</v>
      </c>
      <c r="D94" s="51" t="s">
        <v>731</v>
      </c>
      <c r="E94" s="51" t="s">
        <v>1429</v>
      </c>
      <c r="F94" s="51" t="s">
        <v>1431</v>
      </c>
      <c r="G94" s="27" t="s">
        <v>1427</v>
      </c>
      <c r="H94" s="96" t="s">
        <v>2369</v>
      </c>
      <c r="I94" s="82" t="s">
        <v>1434</v>
      </c>
      <c r="J94" s="82" t="s">
        <v>1435</v>
      </c>
      <c r="K94" s="122" t="s">
        <v>1438</v>
      </c>
      <c r="L94" s="13"/>
      <c r="M94" s="5"/>
      <c r="N94" s="57"/>
      <c r="O94" s="57"/>
      <c r="P94" s="5"/>
      <c r="Q94" s="5"/>
      <c r="R94" s="13">
        <v>0.72</v>
      </c>
      <c r="S94" s="5">
        <v>0.19</v>
      </c>
      <c r="T94" s="5">
        <v>0.4</v>
      </c>
      <c r="U94" s="5">
        <v>0.16</v>
      </c>
      <c r="V94" s="5">
        <f>AVERAGE(R94:U94)</f>
        <v>0.36749999999999999</v>
      </c>
      <c r="W94" s="5">
        <v>0.17</v>
      </c>
      <c r="X94" s="13"/>
      <c r="Y94" s="55"/>
      <c r="Z94" s="55"/>
      <c r="AA94" s="55"/>
      <c r="AB94" s="55"/>
      <c r="AC94" s="5"/>
      <c r="AD94" s="4" t="s">
        <v>298</v>
      </c>
      <c r="AE94" s="8">
        <v>-31.55</v>
      </c>
      <c r="AF94" s="8">
        <v>115.68333333333334</v>
      </c>
      <c r="AG94" s="31">
        <v>24</v>
      </c>
      <c r="AH94" s="13" t="s">
        <v>1428</v>
      </c>
      <c r="AI94" s="57"/>
      <c r="AJ94" s="57" t="s">
        <v>919</v>
      </c>
      <c r="AK94" s="51" t="s">
        <v>931</v>
      </c>
      <c r="AL94" s="57" t="s">
        <v>670</v>
      </c>
      <c r="AM94" s="51" t="s">
        <v>671</v>
      </c>
      <c r="AN94" s="51" t="s">
        <v>1430</v>
      </c>
      <c r="AO94" s="51" t="s">
        <v>1436</v>
      </c>
      <c r="AP94" s="67"/>
      <c r="AQ94" s="57"/>
    </row>
    <row r="95" spans="1:43" ht="55.5" customHeight="1" x14ac:dyDescent="0.25">
      <c r="A95" s="62"/>
      <c r="B95" s="52" t="s">
        <v>95</v>
      </c>
      <c r="C95" s="59" t="s">
        <v>96</v>
      </c>
      <c r="D95" s="52" t="s">
        <v>732</v>
      </c>
      <c r="E95" s="52" t="s">
        <v>270</v>
      </c>
      <c r="F95" s="83" t="s">
        <v>1439</v>
      </c>
      <c r="G95" s="83" t="s">
        <v>1432</v>
      </c>
      <c r="H95" s="97"/>
      <c r="I95" s="83"/>
      <c r="J95" s="83"/>
      <c r="K95" s="123"/>
      <c r="L95" s="54"/>
      <c r="M95" s="55"/>
      <c r="N95" s="56"/>
      <c r="O95" s="56"/>
      <c r="P95" s="55"/>
      <c r="Q95" s="55"/>
      <c r="R95" s="54">
        <v>0.12</v>
      </c>
      <c r="S95" s="55">
        <v>0.03</v>
      </c>
      <c r="T95" s="55">
        <v>0.04</v>
      </c>
      <c r="U95" s="55">
        <v>0.04</v>
      </c>
      <c r="V95" s="55">
        <f>AVERAGE(R95:U95)</f>
        <v>5.7500000000000002E-2</v>
      </c>
      <c r="W95" s="55">
        <v>0.03</v>
      </c>
      <c r="X95" s="54"/>
      <c r="Y95" s="55"/>
      <c r="Z95" s="55"/>
      <c r="AA95" s="55"/>
      <c r="AB95" s="55"/>
      <c r="AC95" s="55"/>
      <c r="AD95" s="52" t="s">
        <v>299</v>
      </c>
      <c r="AE95" s="36">
        <v>-34.792700000000004</v>
      </c>
      <c r="AF95" s="36">
        <v>116.0706</v>
      </c>
      <c r="AG95" s="56">
        <v>59</v>
      </c>
      <c r="AH95" s="54">
        <v>4.5</v>
      </c>
      <c r="AI95" s="56"/>
      <c r="AJ95" s="56" t="s">
        <v>919</v>
      </c>
      <c r="AK95" s="52" t="s">
        <v>932</v>
      </c>
      <c r="AL95" s="56" t="s">
        <v>670</v>
      </c>
      <c r="AM95" s="52" t="s">
        <v>671</v>
      </c>
      <c r="AN95" s="83" t="s">
        <v>1433</v>
      </c>
      <c r="AO95" s="97" t="s">
        <v>1437</v>
      </c>
      <c r="AP95" s="63"/>
      <c r="AQ95" s="56"/>
    </row>
    <row r="96" spans="1:43" ht="55.5" customHeight="1" x14ac:dyDescent="0.25">
      <c r="A96" s="62"/>
      <c r="B96" s="52" t="s">
        <v>95</v>
      </c>
      <c r="C96" s="59" t="s">
        <v>18</v>
      </c>
      <c r="D96" s="52" t="s">
        <v>726</v>
      </c>
      <c r="E96" s="52" t="s">
        <v>270</v>
      </c>
      <c r="F96" s="83"/>
      <c r="G96" s="83"/>
      <c r="H96" s="97"/>
      <c r="I96" s="83"/>
      <c r="J96" s="83"/>
      <c r="K96" s="123"/>
      <c r="L96" s="54"/>
      <c r="M96" s="55"/>
      <c r="N96" s="56"/>
      <c r="O96" s="56"/>
      <c r="P96" s="55"/>
      <c r="Q96" s="55"/>
      <c r="R96" s="54">
        <v>0.37</v>
      </c>
      <c r="S96" s="55">
        <v>0.11</v>
      </c>
      <c r="T96" s="55">
        <v>0.06</v>
      </c>
      <c r="U96" s="55">
        <v>0.05</v>
      </c>
      <c r="V96" s="55">
        <f>AVERAGE(R96:U96)</f>
        <v>0.14750000000000002</v>
      </c>
      <c r="W96" s="55">
        <v>0.08</v>
      </c>
      <c r="X96" s="54"/>
      <c r="Y96" s="55"/>
      <c r="Z96" s="55"/>
      <c r="AA96" s="55"/>
      <c r="AB96" s="55"/>
      <c r="AC96" s="55"/>
      <c r="AD96" s="52" t="s">
        <v>299</v>
      </c>
      <c r="AE96" s="36">
        <v>-34.792700000000004</v>
      </c>
      <c r="AF96" s="36">
        <v>116.0706</v>
      </c>
      <c r="AG96" s="56">
        <v>59</v>
      </c>
      <c r="AH96" s="54">
        <v>4.5</v>
      </c>
      <c r="AI96" s="56"/>
      <c r="AJ96" s="56" t="s">
        <v>919</v>
      </c>
      <c r="AK96" s="52" t="s">
        <v>932</v>
      </c>
      <c r="AL96" s="56" t="s">
        <v>670</v>
      </c>
      <c r="AM96" s="52" t="s">
        <v>671</v>
      </c>
      <c r="AN96" s="83"/>
      <c r="AO96" s="97"/>
      <c r="AP96" s="63"/>
      <c r="AQ96" s="56"/>
    </row>
    <row r="97" spans="1:43" s="16" customFormat="1" ht="55.5" customHeight="1" x14ac:dyDescent="0.25">
      <c r="A97" s="64"/>
      <c r="B97" s="53" t="s">
        <v>95</v>
      </c>
      <c r="C97" s="10" t="s">
        <v>97</v>
      </c>
      <c r="D97" s="53" t="s">
        <v>733</v>
      </c>
      <c r="E97" s="53" t="s">
        <v>270</v>
      </c>
      <c r="F97" s="53" t="s">
        <v>1440</v>
      </c>
      <c r="G97" s="84"/>
      <c r="H97" s="98"/>
      <c r="I97" s="84"/>
      <c r="J97" s="84"/>
      <c r="K97" s="124"/>
      <c r="L97" s="12"/>
      <c r="M97" s="1"/>
      <c r="N97" s="58"/>
      <c r="O97" s="58"/>
      <c r="P97" s="1"/>
      <c r="Q97" s="1"/>
      <c r="R97" s="12">
        <v>0.28000000000000003</v>
      </c>
      <c r="S97" s="1">
        <v>0.15</v>
      </c>
      <c r="T97" s="1">
        <v>0.02</v>
      </c>
      <c r="U97" s="1">
        <v>0.02</v>
      </c>
      <c r="V97" s="1">
        <f>AVERAGE(R97:U97)</f>
        <v>0.11750000000000002</v>
      </c>
      <c r="W97" s="1">
        <v>0.11</v>
      </c>
      <c r="X97" s="12"/>
      <c r="Y97" s="1"/>
      <c r="Z97" s="1"/>
      <c r="AA97" s="1"/>
      <c r="AB97" s="1"/>
      <c r="AC97" s="1"/>
      <c r="AD97" s="53" t="s">
        <v>299</v>
      </c>
      <c r="AE97" s="37">
        <v>-34.792700000000004</v>
      </c>
      <c r="AF97" s="37">
        <v>116.0706</v>
      </c>
      <c r="AG97" s="58">
        <v>59</v>
      </c>
      <c r="AH97" s="12">
        <v>4.5</v>
      </c>
      <c r="AI97" s="58"/>
      <c r="AJ97" s="58" t="s">
        <v>919</v>
      </c>
      <c r="AK97" s="53" t="s">
        <v>932</v>
      </c>
      <c r="AL97" s="58" t="s">
        <v>670</v>
      </c>
      <c r="AM97" s="53" t="s">
        <v>671</v>
      </c>
      <c r="AN97" s="84"/>
      <c r="AO97" s="98"/>
      <c r="AP97" s="65"/>
      <c r="AQ97" s="58"/>
    </row>
    <row r="98" spans="1:43" s="15" customFormat="1" ht="55.5" customHeight="1" x14ac:dyDescent="0.25">
      <c r="A98" s="66">
        <v>19</v>
      </c>
      <c r="B98" s="51" t="s">
        <v>204</v>
      </c>
      <c r="C98" s="9" t="s">
        <v>366</v>
      </c>
      <c r="D98" s="51" t="s">
        <v>734</v>
      </c>
      <c r="E98" s="51" t="s">
        <v>270</v>
      </c>
      <c r="F98" s="82" t="s">
        <v>1450</v>
      </c>
      <c r="G98" s="82" t="s">
        <v>1449</v>
      </c>
      <c r="H98" s="96" t="s">
        <v>2370</v>
      </c>
      <c r="I98" s="82"/>
      <c r="J98" s="82" t="s">
        <v>1441</v>
      </c>
      <c r="K98" s="88" t="s">
        <v>1452</v>
      </c>
      <c r="L98" s="13">
        <v>0.18</v>
      </c>
      <c r="M98" s="5">
        <v>0.14000000000000001</v>
      </c>
      <c r="N98" s="5">
        <v>0.05</v>
      </c>
      <c r="O98" s="5">
        <v>0.08</v>
      </c>
      <c r="P98" s="5">
        <v>0.12</v>
      </c>
      <c r="Q98" s="5">
        <v>0.11</v>
      </c>
      <c r="R98" s="13"/>
      <c r="S98" s="5"/>
      <c r="T98" s="5"/>
      <c r="U98" s="5"/>
      <c r="V98" s="5"/>
      <c r="W98" s="5"/>
      <c r="X98" s="13"/>
      <c r="Y98" s="55"/>
      <c r="Z98" s="55"/>
      <c r="AA98" s="55"/>
      <c r="AB98" s="55"/>
      <c r="AC98" s="5"/>
      <c r="AD98" s="4" t="s">
        <v>1447</v>
      </c>
      <c r="AE98" s="8">
        <v>23.5382</v>
      </c>
      <c r="AF98" s="8">
        <v>108.34099999999999</v>
      </c>
      <c r="AG98" s="31">
        <v>606</v>
      </c>
      <c r="AH98" s="13" t="s">
        <v>1442</v>
      </c>
      <c r="AI98" s="57" t="s">
        <v>205</v>
      </c>
      <c r="AJ98" s="57"/>
      <c r="AK98" s="51" t="s">
        <v>1445</v>
      </c>
      <c r="AL98" s="57" t="s">
        <v>1443</v>
      </c>
      <c r="AM98" s="51" t="s">
        <v>676</v>
      </c>
      <c r="AN98" s="82" t="s">
        <v>1448</v>
      </c>
      <c r="AO98" s="96" t="s">
        <v>1451</v>
      </c>
      <c r="AP98" s="67"/>
      <c r="AQ98" s="57"/>
    </row>
    <row r="99" spans="1:43" s="16" customFormat="1" ht="55.5" customHeight="1" x14ac:dyDescent="0.25">
      <c r="A99" s="64"/>
      <c r="B99" s="53" t="s">
        <v>204</v>
      </c>
      <c r="C99" s="10" t="s">
        <v>366</v>
      </c>
      <c r="D99" s="53" t="s">
        <v>734</v>
      </c>
      <c r="E99" s="53" t="s">
        <v>270</v>
      </c>
      <c r="F99" s="84"/>
      <c r="G99" s="84"/>
      <c r="H99" s="98"/>
      <c r="I99" s="84"/>
      <c r="J99" s="84"/>
      <c r="K99" s="90"/>
      <c r="L99" s="12">
        <v>0.108</v>
      </c>
      <c r="M99" s="1">
        <v>0.15</v>
      </c>
      <c r="N99" s="1">
        <v>7.0000000000000007E-2</v>
      </c>
      <c r="O99" s="1">
        <v>0.1</v>
      </c>
      <c r="P99" s="1">
        <v>0.09</v>
      </c>
      <c r="Q99" s="1">
        <v>0.12</v>
      </c>
      <c r="R99" s="12"/>
      <c r="S99" s="1"/>
      <c r="T99" s="1"/>
      <c r="U99" s="1"/>
      <c r="V99" s="1"/>
      <c r="W99" s="1"/>
      <c r="X99" s="12"/>
      <c r="Y99" s="1"/>
      <c r="Z99" s="1"/>
      <c r="AA99" s="1"/>
      <c r="AB99" s="1"/>
      <c r="AC99" s="1"/>
      <c r="AD99" s="53" t="s">
        <v>1446</v>
      </c>
      <c r="AE99" s="6">
        <v>23.5382</v>
      </c>
      <c r="AF99" s="6">
        <v>108.34099999999999</v>
      </c>
      <c r="AG99" s="58">
        <v>606</v>
      </c>
      <c r="AH99" s="12" t="s">
        <v>1442</v>
      </c>
      <c r="AI99" s="58" t="s">
        <v>205</v>
      </c>
      <c r="AJ99" s="58"/>
      <c r="AK99" s="53" t="s">
        <v>1445</v>
      </c>
      <c r="AL99" s="58" t="s">
        <v>1444</v>
      </c>
      <c r="AM99" s="53" t="s">
        <v>676</v>
      </c>
      <c r="AN99" s="84"/>
      <c r="AO99" s="98"/>
      <c r="AP99" s="65"/>
      <c r="AQ99" s="58"/>
    </row>
    <row r="100" spans="1:43" s="15" customFormat="1" ht="55.5" customHeight="1" x14ac:dyDescent="0.25">
      <c r="A100" s="66">
        <v>20</v>
      </c>
      <c r="B100" s="51" t="s">
        <v>91</v>
      </c>
      <c r="C100" s="9" t="s">
        <v>83</v>
      </c>
      <c r="D100" s="51" t="s">
        <v>735</v>
      </c>
      <c r="E100" s="51" t="s">
        <v>879</v>
      </c>
      <c r="F100" s="82"/>
      <c r="G100" s="82" t="s">
        <v>1455</v>
      </c>
      <c r="H100" s="96" t="s">
        <v>2371</v>
      </c>
      <c r="I100" s="82" t="s">
        <v>1454</v>
      </c>
      <c r="J100" s="82" t="s">
        <v>1459</v>
      </c>
      <c r="K100" s="85" t="s">
        <v>1456</v>
      </c>
      <c r="L100" s="13"/>
      <c r="M100" s="5"/>
      <c r="N100" s="57"/>
      <c r="O100" s="57"/>
      <c r="P100" s="5">
        <v>0.66</v>
      </c>
      <c r="Q100" s="5"/>
      <c r="R100" s="13"/>
      <c r="S100" s="5"/>
      <c r="T100" s="5"/>
      <c r="U100" s="5"/>
      <c r="V100" s="5"/>
      <c r="W100" s="5"/>
      <c r="X100" s="13"/>
      <c r="Y100" s="55"/>
      <c r="Z100" s="55"/>
      <c r="AA100" s="55"/>
      <c r="AB100" s="55"/>
      <c r="AC100" s="5"/>
      <c r="AD100" s="51" t="s">
        <v>300</v>
      </c>
      <c r="AE100" s="7">
        <v>39.923099999999998</v>
      </c>
      <c r="AF100" s="7">
        <v>-112.1824</v>
      </c>
      <c r="AG100" s="57">
        <v>1775</v>
      </c>
      <c r="AH100" s="13"/>
      <c r="AI100" s="57" t="s">
        <v>933</v>
      </c>
      <c r="AJ100" s="57"/>
      <c r="AK100" s="96" t="s">
        <v>934</v>
      </c>
      <c r="AL100" s="57" t="s">
        <v>301</v>
      </c>
      <c r="AM100" s="51" t="s">
        <v>674</v>
      </c>
      <c r="AN100" s="82" t="s">
        <v>1457</v>
      </c>
      <c r="AO100" s="96" t="s">
        <v>1458</v>
      </c>
      <c r="AP100" s="67"/>
      <c r="AQ100" s="57"/>
    </row>
    <row r="101" spans="1:43" ht="55.5" customHeight="1" x14ac:dyDescent="0.25">
      <c r="A101" s="62"/>
      <c r="B101" s="52" t="s">
        <v>91</v>
      </c>
      <c r="C101" s="59" t="s">
        <v>92</v>
      </c>
      <c r="D101" s="52" t="s">
        <v>736</v>
      </c>
      <c r="E101" s="52" t="s">
        <v>880</v>
      </c>
      <c r="F101" s="83"/>
      <c r="G101" s="83"/>
      <c r="H101" s="97"/>
      <c r="I101" s="83"/>
      <c r="J101" s="83"/>
      <c r="K101" s="86"/>
      <c r="L101" s="54"/>
      <c r="M101" s="55"/>
      <c r="N101" s="56"/>
      <c r="O101" s="56"/>
      <c r="P101" s="55">
        <v>0.72</v>
      </c>
      <c r="Q101" s="55"/>
      <c r="R101" s="54"/>
      <c r="S101" s="55"/>
      <c r="T101" s="55"/>
      <c r="U101" s="55"/>
      <c r="V101" s="55"/>
      <c r="W101" s="55"/>
      <c r="X101" s="54"/>
      <c r="Y101" s="55"/>
      <c r="Z101" s="55"/>
      <c r="AA101" s="55"/>
      <c r="AB101" s="55"/>
      <c r="AC101" s="55"/>
      <c r="AD101" s="52" t="s">
        <v>300</v>
      </c>
      <c r="AE101" s="60">
        <v>39.923099999999998</v>
      </c>
      <c r="AF101" s="60">
        <v>-112.1824</v>
      </c>
      <c r="AG101" s="56">
        <v>1775</v>
      </c>
      <c r="AH101" s="54"/>
      <c r="AI101" s="56" t="s">
        <v>933</v>
      </c>
      <c r="AJ101" s="56"/>
      <c r="AK101" s="97"/>
      <c r="AL101" s="56" t="s">
        <v>301</v>
      </c>
      <c r="AM101" s="52" t="s">
        <v>674</v>
      </c>
      <c r="AN101" s="83"/>
      <c r="AO101" s="97"/>
      <c r="AP101" s="63"/>
      <c r="AQ101" s="56"/>
    </row>
    <row r="102" spans="1:43" s="16" customFormat="1" ht="55.5" customHeight="1" x14ac:dyDescent="0.25">
      <c r="A102" s="64"/>
      <c r="B102" s="53" t="s">
        <v>91</v>
      </c>
      <c r="C102" s="10" t="s">
        <v>93</v>
      </c>
      <c r="D102" s="53" t="s">
        <v>737</v>
      </c>
      <c r="E102" s="53" t="s">
        <v>458</v>
      </c>
      <c r="F102" s="84"/>
      <c r="G102" s="84"/>
      <c r="H102" s="98"/>
      <c r="I102" s="84"/>
      <c r="J102" s="84"/>
      <c r="K102" s="87"/>
      <c r="L102" s="12"/>
      <c r="M102" s="1"/>
      <c r="N102" s="58"/>
      <c r="O102" s="58"/>
      <c r="P102" s="1">
        <v>0.46</v>
      </c>
      <c r="Q102" s="1"/>
      <c r="R102" s="12"/>
      <c r="S102" s="1"/>
      <c r="T102" s="1"/>
      <c r="U102" s="1"/>
      <c r="V102" s="1"/>
      <c r="W102" s="1"/>
      <c r="X102" s="12"/>
      <c r="Y102" s="1"/>
      <c r="Z102" s="1"/>
      <c r="AA102" s="1"/>
      <c r="AB102" s="1"/>
      <c r="AC102" s="1"/>
      <c r="AD102" s="53" t="s">
        <v>300</v>
      </c>
      <c r="AE102" s="6">
        <v>39.923099999999998</v>
      </c>
      <c r="AF102" s="6">
        <v>-112.1824</v>
      </c>
      <c r="AG102" s="58">
        <v>1775</v>
      </c>
      <c r="AH102" s="12"/>
      <c r="AI102" s="58" t="s">
        <v>933</v>
      </c>
      <c r="AJ102" s="58"/>
      <c r="AK102" s="98"/>
      <c r="AL102" s="58" t="s">
        <v>301</v>
      </c>
      <c r="AM102" s="53" t="s">
        <v>674</v>
      </c>
      <c r="AN102" s="84"/>
      <c r="AO102" s="98"/>
      <c r="AP102" s="65"/>
      <c r="AQ102" s="58"/>
    </row>
    <row r="103" spans="1:43" s="15" customFormat="1" ht="55.5" customHeight="1" x14ac:dyDescent="0.25">
      <c r="A103" s="66">
        <v>21</v>
      </c>
      <c r="B103" s="51" t="s">
        <v>21</v>
      </c>
      <c r="C103" s="9" t="s">
        <v>105</v>
      </c>
      <c r="D103" s="51" t="s">
        <v>738</v>
      </c>
      <c r="E103" s="51" t="s">
        <v>270</v>
      </c>
      <c r="F103" s="82" t="s">
        <v>1462</v>
      </c>
      <c r="G103" s="82" t="s">
        <v>1469</v>
      </c>
      <c r="H103" s="96" t="s">
        <v>2372</v>
      </c>
      <c r="I103" s="82" t="s">
        <v>1463</v>
      </c>
      <c r="J103" s="82" t="s">
        <v>1460</v>
      </c>
      <c r="K103" s="88" t="s">
        <v>1470</v>
      </c>
      <c r="L103" s="13">
        <v>0.62</v>
      </c>
      <c r="M103" s="5">
        <v>0.03</v>
      </c>
      <c r="N103" s="57"/>
      <c r="O103" s="57"/>
      <c r="P103" s="5"/>
      <c r="Q103" s="5"/>
      <c r="R103" s="13">
        <v>0.18</v>
      </c>
      <c r="S103" s="5">
        <v>0.18</v>
      </c>
      <c r="T103" s="5">
        <v>0.32</v>
      </c>
      <c r="U103" s="5">
        <v>0.32</v>
      </c>
      <c r="V103" s="5">
        <v>0.25</v>
      </c>
      <c r="W103" s="5">
        <v>0.26</v>
      </c>
      <c r="X103" s="13">
        <v>0.8</v>
      </c>
      <c r="Y103" s="55">
        <v>0.18</v>
      </c>
      <c r="Z103" s="55"/>
      <c r="AA103" s="55"/>
      <c r="AB103" s="55"/>
      <c r="AC103" s="5"/>
      <c r="AD103" s="4" t="s">
        <v>1465</v>
      </c>
      <c r="AE103" s="8">
        <v>-32.965200000000003</v>
      </c>
      <c r="AF103" s="8">
        <v>115.6801</v>
      </c>
      <c r="AG103" s="31">
        <v>11</v>
      </c>
      <c r="AH103" s="13" t="s">
        <v>1468</v>
      </c>
      <c r="AI103" s="57" t="s">
        <v>936</v>
      </c>
      <c r="AJ103" s="57"/>
      <c r="AK103" s="96" t="s">
        <v>935</v>
      </c>
      <c r="AL103" s="57" t="s">
        <v>1461</v>
      </c>
      <c r="AM103" s="51" t="s">
        <v>671</v>
      </c>
      <c r="AN103" s="82" t="s">
        <v>2337</v>
      </c>
      <c r="AO103" s="96" t="s">
        <v>1464</v>
      </c>
      <c r="AP103" s="67">
        <v>3</v>
      </c>
      <c r="AQ103" s="57"/>
    </row>
    <row r="104" spans="1:43" s="16" customFormat="1" ht="55.5" customHeight="1" x14ac:dyDescent="0.25">
      <c r="A104" s="64"/>
      <c r="B104" s="53" t="s">
        <v>21</v>
      </c>
      <c r="C104" s="10" t="s">
        <v>105</v>
      </c>
      <c r="D104" s="53" t="s">
        <v>738</v>
      </c>
      <c r="E104" s="53" t="s">
        <v>270</v>
      </c>
      <c r="F104" s="84"/>
      <c r="G104" s="84"/>
      <c r="H104" s="98"/>
      <c r="I104" s="84"/>
      <c r="J104" s="84"/>
      <c r="K104" s="90"/>
      <c r="L104" s="12">
        <v>0.95</v>
      </c>
      <c r="M104" s="1">
        <v>0.01</v>
      </c>
      <c r="N104" s="58"/>
      <c r="O104" s="58"/>
      <c r="P104" s="1"/>
      <c r="Q104" s="1"/>
      <c r="R104" s="12">
        <v>0</v>
      </c>
      <c r="S104" s="1">
        <v>0</v>
      </c>
      <c r="T104" s="1">
        <v>0.26</v>
      </c>
      <c r="U104" s="1">
        <v>0.26</v>
      </c>
      <c r="V104" s="1">
        <f>AVERAGE(R104:U104)</f>
        <v>0.13</v>
      </c>
      <c r="W104" s="1">
        <v>0.18</v>
      </c>
      <c r="X104" s="12">
        <v>0.95</v>
      </c>
      <c r="Y104" s="1">
        <v>0.01</v>
      </c>
      <c r="Z104" s="1"/>
      <c r="AA104" s="1"/>
      <c r="AB104" s="1"/>
      <c r="AC104" s="1"/>
      <c r="AD104" s="53" t="s">
        <v>1466</v>
      </c>
      <c r="AE104" s="6">
        <v>-32.825899999999997</v>
      </c>
      <c r="AF104" s="6">
        <v>115.666</v>
      </c>
      <c r="AG104" s="58">
        <v>5</v>
      </c>
      <c r="AH104" s="12" t="s">
        <v>1467</v>
      </c>
      <c r="AI104" s="58"/>
      <c r="AJ104" s="58" t="s">
        <v>937</v>
      </c>
      <c r="AK104" s="98"/>
      <c r="AL104" s="58" t="s">
        <v>1461</v>
      </c>
      <c r="AM104" s="53" t="s">
        <v>671</v>
      </c>
      <c r="AN104" s="84"/>
      <c r="AO104" s="98"/>
      <c r="AP104" s="65">
        <v>3</v>
      </c>
      <c r="AQ104" s="58"/>
    </row>
    <row r="105" spans="1:43" s="15" customFormat="1" ht="55.5" customHeight="1" x14ac:dyDescent="0.25">
      <c r="A105" s="66">
        <v>22</v>
      </c>
      <c r="B105" s="51" t="s">
        <v>1074</v>
      </c>
      <c r="C105" s="9" t="s">
        <v>71</v>
      </c>
      <c r="D105" s="51" t="s">
        <v>818</v>
      </c>
      <c r="E105" s="51" t="s">
        <v>880</v>
      </c>
      <c r="F105" s="82" t="s">
        <v>1479</v>
      </c>
      <c r="G105" s="82" t="s">
        <v>1478</v>
      </c>
      <c r="H105" s="96" t="s">
        <v>2373</v>
      </c>
      <c r="I105" s="82"/>
      <c r="J105" s="48" t="s">
        <v>1475</v>
      </c>
      <c r="K105" s="101" t="s">
        <v>1474</v>
      </c>
      <c r="L105" s="13"/>
      <c r="M105" s="5"/>
      <c r="N105" s="57"/>
      <c r="O105" s="57"/>
      <c r="P105" s="5">
        <v>0.83</v>
      </c>
      <c r="Q105" s="5">
        <v>0.18</v>
      </c>
      <c r="R105" s="13"/>
      <c r="S105" s="5"/>
      <c r="T105" s="5"/>
      <c r="U105" s="5"/>
      <c r="V105" s="5" t="s">
        <v>1480</v>
      </c>
      <c r="W105" s="5"/>
      <c r="X105" s="13"/>
      <c r="Y105" s="55"/>
      <c r="Z105" s="55"/>
      <c r="AA105" s="55"/>
      <c r="AB105" s="5">
        <v>0.83</v>
      </c>
      <c r="AC105" s="5">
        <v>0.18</v>
      </c>
      <c r="AD105" s="4" t="s">
        <v>303</v>
      </c>
      <c r="AE105" s="8">
        <v>36.413888999999998</v>
      </c>
      <c r="AF105" s="8">
        <v>94.943055999999999</v>
      </c>
      <c r="AG105" s="31">
        <v>2973</v>
      </c>
      <c r="AH105" s="13">
        <v>1.7</v>
      </c>
      <c r="AI105" s="57"/>
      <c r="AJ105" s="57" t="s">
        <v>306</v>
      </c>
      <c r="AK105" s="51" t="s">
        <v>236</v>
      </c>
      <c r="AL105" s="57" t="s">
        <v>305</v>
      </c>
      <c r="AM105" s="51" t="s">
        <v>677</v>
      </c>
      <c r="AN105" s="82" t="s">
        <v>1471</v>
      </c>
      <c r="AO105" s="51" t="s">
        <v>1472</v>
      </c>
      <c r="AP105" s="67">
        <v>4</v>
      </c>
      <c r="AQ105" s="57"/>
    </row>
    <row r="106" spans="1:43" ht="55.5" customHeight="1" x14ac:dyDescent="0.25">
      <c r="A106" s="62"/>
      <c r="B106" s="52" t="s">
        <v>1074</v>
      </c>
      <c r="C106" s="59" t="s">
        <v>168</v>
      </c>
      <c r="D106" s="52" t="s">
        <v>739</v>
      </c>
      <c r="E106" s="52" t="s">
        <v>360</v>
      </c>
      <c r="F106" s="83"/>
      <c r="G106" s="83"/>
      <c r="H106" s="97"/>
      <c r="I106" s="83"/>
      <c r="J106" s="28" t="s">
        <v>1476</v>
      </c>
      <c r="K106" s="102"/>
      <c r="L106" s="54"/>
      <c r="M106" s="55"/>
      <c r="N106" s="56"/>
      <c r="O106" s="56"/>
      <c r="P106" s="55">
        <v>0.51</v>
      </c>
      <c r="Q106" s="55">
        <v>0.3</v>
      </c>
      <c r="R106" s="54"/>
      <c r="S106" s="55"/>
      <c r="T106" s="55"/>
      <c r="U106" s="55"/>
      <c r="V106" s="55"/>
      <c r="W106" s="55"/>
      <c r="X106" s="54"/>
      <c r="Y106" s="55"/>
      <c r="Z106" s="55"/>
      <c r="AA106" s="55"/>
      <c r="AB106" s="55">
        <v>0.51</v>
      </c>
      <c r="AC106" s="55">
        <v>0.3</v>
      </c>
      <c r="AD106" s="4" t="s">
        <v>302</v>
      </c>
      <c r="AE106" s="8">
        <v>29.677399999999999</v>
      </c>
      <c r="AF106" s="8">
        <v>91.319699999999997</v>
      </c>
      <c r="AG106" s="31">
        <v>3674</v>
      </c>
      <c r="AH106" s="54"/>
      <c r="AI106" s="56"/>
      <c r="AJ106" s="56" t="s">
        <v>307</v>
      </c>
      <c r="AK106" s="97" t="s">
        <v>939</v>
      </c>
      <c r="AL106" s="56" t="s">
        <v>938</v>
      </c>
      <c r="AM106" s="52" t="s">
        <v>676</v>
      </c>
      <c r="AN106" s="83"/>
      <c r="AO106" s="97" t="s">
        <v>1473</v>
      </c>
      <c r="AP106" s="63"/>
      <c r="AQ106" s="56"/>
    </row>
    <row r="107" spans="1:43" ht="55.5" customHeight="1" x14ac:dyDescent="0.25">
      <c r="A107" s="62"/>
      <c r="B107" s="52" t="s">
        <v>1074</v>
      </c>
      <c r="C107" s="59" t="s">
        <v>166</v>
      </c>
      <c r="D107" s="52" t="s">
        <v>740</v>
      </c>
      <c r="E107" s="52" t="s">
        <v>270</v>
      </c>
      <c r="F107" s="83"/>
      <c r="G107" s="83"/>
      <c r="H107" s="97"/>
      <c r="I107" s="83"/>
      <c r="J107" s="83" t="s">
        <v>1477</v>
      </c>
      <c r="K107" s="102"/>
      <c r="L107" s="54"/>
      <c r="M107" s="55"/>
      <c r="N107" s="56"/>
      <c r="O107" s="56"/>
      <c r="P107" s="55">
        <v>0.79</v>
      </c>
      <c r="Q107" s="55">
        <v>0.15</v>
      </c>
      <c r="R107" s="54"/>
      <c r="S107" s="55"/>
      <c r="T107" s="55"/>
      <c r="U107" s="55"/>
      <c r="V107" s="55"/>
      <c r="W107" s="55"/>
      <c r="X107" s="54"/>
      <c r="Y107" s="55"/>
      <c r="Z107" s="55"/>
      <c r="AA107" s="55"/>
      <c r="AB107" s="55">
        <v>0.79</v>
      </c>
      <c r="AC107" s="55">
        <v>0.15</v>
      </c>
      <c r="AD107" s="52" t="s">
        <v>304</v>
      </c>
      <c r="AE107" s="60">
        <v>29.227</v>
      </c>
      <c r="AF107" s="60">
        <v>94.232100000000003</v>
      </c>
      <c r="AG107" s="56">
        <v>2958</v>
      </c>
      <c r="AH107" s="54"/>
      <c r="AI107" s="56" t="s">
        <v>309</v>
      </c>
      <c r="AJ107" s="56"/>
      <c r="AK107" s="97"/>
      <c r="AL107" s="56" t="s">
        <v>938</v>
      </c>
      <c r="AM107" s="52" t="s">
        <v>676</v>
      </c>
      <c r="AN107" s="83"/>
      <c r="AO107" s="97"/>
      <c r="AP107" s="63"/>
      <c r="AQ107" s="56"/>
    </row>
    <row r="108" spans="1:43" s="16" customFormat="1" ht="55.5" customHeight="1" x14ac:dyDescent="0.25">
      <c r="A108" s="64"/>
      <c r="B108" s="50" t="s">
        <v>1074</v>
      </c>
      <c r="C108" s="10" t="s">
        <v>167</v>
      </c>
      <c r="D108" s="53" t="s">
        <v>741</v>
      </c>
      <c r="E108" s="53" t="s">
        <v>308</v>
      </c>
      <c r="F108" s="84"/>
      <c r="G108" s="84"/>
      <c r="H108" s="98"/>
      <c r="I108" s="84"/>
      <c r="J108" s="84"/>
      <c r="K108" s="103"/>
      <c r="L108" s="12"/>
      <c r="M108" s="1"/>
      <c r="N108" s="58"/>
      <c r="O108" s="58"/>
      <c r="P108" s="1">
        <v>0.08</v>
      </c>
      <c r="Q108" s="1">
        <v>0.11</v>
      </c>
      <c r="R108" s="12"/>
      <c r="S108" s="1"/>
      <c r="T108" s="1"/>
      <c r="U108" s="1"/>
      <c r="V108" s="1"/>
      <c r="W108" s="1"/>
      <c r="X108" s="12"/>
      <c r="Y108" s="1"/>
      <c r="Z108" s="1"/>
      <c r="AA108" s="1"/>
      <c r="AB108" s="1">
        <v>0.08</v>
      </c>
      <c r="AC108" s="1">
        <v>0.11</v>
      </c>
      <c r="AD108" s="53" t="s">
        <v>304</v>
      </c>
      <c r="AE108" s="6">
        <v>29.227</v>
      </c>
      <c r="AF108" s="6">
        <v>94.232100000000003</v>
      </c>
      <c r="AG108" s="58">
        <v>2958</v>
      </c>
      <c r="AH108" s="12"/>
      <c r="AI108" s="58" t="s">
        <v>309</v>
      </c>
      <c r="AJ108" s="58"/>
      <c r="AK108" s="98"/>
      <c r="AL108" s="58" t="s">
        <v>938</v>
      </c>
      <c r="AM108" s="53" t="s">
        <v>676</v>
      </c>
      <c r="AN108" s="84"/>
      <c r="AO108" s="98"/>
      <c r="AP108" s="65"/>
      <c r="AQ108" s="58"/>
    </row>
    <row r="109" spans="1:43" ht="55.5" customHeight="1" x14ac:dyDescent="0.25">
      <c r="A109" s="62">
        <v>23</v>
      </c>
      <c r="B109" s="52" t="s">
        <v>1241</v>
      </c>
      <c r="C109" s="59" t="s">
        <v>115</v>
      </c>
      <c r="D109" s="52" t="s">
        <v>1243</v>
      </c>
      <c r="E109" s="52" t="s">
        <v>270</v>
      </c>
      <c r="F109" s="52" t="s">
        <v>1304</v>
      </c>
      <c r="G109" s="82" t="s">
        <v>1307</v>
      </c>
      <c r="H109" s="82" t="s">
        <v>2374</v>
      </c>
      <c r="I109" s="82" t="s">
        <v>1248</v>
      </c>
      <c r="J109" s="82" t="s">
        <v>1253</v>
      </c>
      <c r="K109" s="88" t="s">
        <v>1306</v>
      </c>
      <c r="L109" s="54">
        <v>0.46</v>
      </c>
      <c r="M109" s="55">
        <v>0.16</v>
      </c>
      <c r="N109" s="56">
        <v>0.57999999999999996</v>
      </c>
      <c r="O109" s="56">
        <v>0.2</v>
      </c>
      <c r="P109" s="55">
        <v>0.54</v>
      </c>
      <c r="Q109" s="55">
        <v>0.19</v>
      </c>
      <c r="R109" s="54">
        <v>0.52</v>
      </c>
      <c r="S109" s="55">
        <v>0.1</v>
      </c>
      <c r="T109" s="55">
        <v>0.17</v>
      </c>
      <c r="U109" s="55">
        <v>0.08</v>
      </c>
      <c r="V109" s="55">
        <v>0.28000000000000003</v>
      </c>
      <c r="W109" s="55">
        <v>0.09</v>
      </c>
      <c r="X109" s="54">
        <v>0.98</v>
      </c>
      <c r="Y109" s="55">
        <v>0.19</v>
      </c>
      <c r="Z109" s="55">
        <v>0.74</v>
      </c>
      <c r="AA109" s="55">
        <v>0.21</v>
      </c>
      <c r="AB109" s="55">
        <v>0.81</v>
      </c>
      <c r="AC109" s="55">
        <v>0.21</v>
      </c>
      <c r="AD109" s="52" t="s">
        <v>1246</v>
      </c>
      <c r="AE109" s="60">
        <v>38.783099999999997</v>
      </c>
      <c r="AF109" s="60">
        <v>-7.3647242000000004</v>
      </c>
      <c r="AG109" s="56">
        <v>242</v>
      </c>
      <c r="AH109" s="54">
        <v>3</v>
      </c>
      <c r="AI109" s="56"/>
      <c r="AJ109" s="56" t="s">
        <v>1245</v>
      </c>
      <c r="AK109" s="52" t="s">
        <v>1252</v>
      </c>
      <c r="AL109" s="56" t="s">
        <v>1247</v>
      </c>
      <c r="AM109" s="38" t="s">
        <v>671</v>
      </c>
      <c r="AN109" s="96" t="s">
        <v>1249</v>
      </c>
      <c r="AO109" s="96" t="s">
        <v>1250</v>
      </c>
      <c r="AP109" s="63"/>
      <c r="AQ109" s="56"/>
    </row>
    <row r="110" spans="1:43" ht="55.5" customHeight="1" x14ac:dyDescent="0.25">
      <c r="A110" s="62"/>
      <c r="B110" s="52" t="s">
        <v>1241</v>
      </c>
      <c r="C110" s="59" t="s">
        <v>1242</v>
      </c>
      <c r="D110" s="52" t="s">
        <v>1244</v>
      </c>
      <c r="E110" s="52" t="s">
        <v>251</v>
      </c>
      <c r="F110" s="52" t="s">
        <v>1305</v>
      </c>
      <c r="G110" s="84"/>
      <c r="H110" s="84"/>
      <c r="I110" s="84"/>
      <c r="J110" s="84"/>
      <c r="K110" s="90"/>
      <c r="L110" s="54">
        <v>0.28000000000000003</v>
      </c>
      <c r="M110" s="55">
        <v>0.2</v>
      </c>
      <c r="N110" s="56">
        <v>0.26</v>
      </c>
      <c r="O110" s="56">
        <v>0.05</v>
      </c>
      <c r="P110" s="55">
        <v>0.27</v>
      </c>
      <c r="Q110" s="55">
        <v>0.13</v>
      </c>
      <c r="R110" s="54">
        <v>0.3</v>
      </c>
      <c r="S110" s="55">
        <v>0.22</v>
      </c>
      <c r="T110" s="55">
        <v>0.13</v>
      </c>
      <c r="U110" s="55">
        <v>0.09</v>
      </c>
      <c r="V110" s="55">
        <v>0.2</v>
      </c>
      <c r="W110" s="55">
        <v>0.17</v>
      </c>
      <c r="X110" s="54">
        <v>0.96</v>
      </c>
      <c r="Y110" s="1">
        <v>0.23</v>
      </c>
      <c r="Z110" s="1">
        <v>0.72</v>
      </c>
      <c r="AA110" s="1">
        <v>0.24</v>
      </c>
      <c r="AB110" s="1">
        <v>0.8</v>
      </c>
      <c r="AC110" s="55">
        <v>0.24</v>
      </c>
      <c r="AD110" s="52" t="s">
        <v>1246</v>
      </c>
      <c r="AE110" s="60">
        <v>38.783099999999997</v>
      </c>
      <c r="AF110" s="60">
        <v>-7.3647242000000004</v>
      </c>
      <c r="AG110" s="56">
        <v>242</v>
      </c>
      <c r="AH110" s="54">
        <v>3</v>
      </c>
      <c r="AI110" s="56"/>
      <c r="AJ110" s="56" t="s">
        <v>1251</v>
      </c>
      <c r="AK110" s="52" t="s">
        <v>1252</v>
      </c>
      <c r="AL110" s="56" t="s">
        <v>1247</v>
      </c>
      <c r="AM110" s="38" t="s">
        <v>671</v>
      </c>
      <c r="AN110" s="98"/>
      <c r="AO110" s="98"/>
      <c r="AP110" s="63"/>
      <c r="AQ110" s="56"/>
    </row>
    <row r="111" spans="1:43" s="15" customFormat="1" ht="55.5" customHeight="1" x14ac:dyDescent="0.25">
      <c r="A111" s="66">
        <v>24</v>
      </c>
      <c r="B111" s="51" t="s">
        <v>182</v>
      </c>
      <c r="C111" s="9" t="s">
        <v>116</v>
      </c>
      <c r="D111" s="51" t="s">
        <v>742</v>
      </c>
      <c r="E111" s="51" t="s">
        <v>308</v>
      </c>
      <c r="F111" s="27" t="s">
        <v>1481</v>
      </c>
      <c r="G111" s="82" t="s">
        <v>1482</v>
      </c>
      <c r="H111" s="96" t="s">
        <v>2375</v>
      </c>
      <c r="I111" s="82" t="s">
        <v>1483</v>
      </c>
      <c r="J111" s="82" t="s">
        <v>1484</v>
      </c>
      <c r="K111" s="85" t="s">
        <v>1485</v>
      </c>
      <c r="L111" s="13">
        <v>0.45</v>
      </c>
      <c r="M111" s="5">
        <v>0.14000000000000001</v>
      </c>
      <c r="N111" s="5">
        <v>0.41</v>
      </c>
      <c r="O111" s="5">
        <v>0.13</v>
      </c>
      <c r="P111" s="5">
        <f t="shared" ref="P111" si="23">AVERAGE(L111:N111)</f>
        <v>0.33333333333333331</v>
      </c>
      <c r="Q111" s="5">
        <v>0.13</v>
      </c>
      <c r="R111" s="13"/>
      <c r="S111" s="5"/>
      <c r="T111" s="5"/>
      <c r="U111" s="5"/>
      <c r="V111" s="5"/>
      <c r="W111" s="5"/>
      <c r="X111" s="13"/>
      <c r="Y111" s="55"/>
      <c r="Z111" s="55"/>
      <c r="AA111" s="55"/>
      <c r="AB111" s="55"/>
      <c r="AC111" s="5"/>
      <c r="AD111" s="51" t="s">
        <v>310</v>
      </c>
      <c r="AE111" s="7">
        <v>41.862499999999997</v>
      </c>
      <c r="AF111" s="7">
        <v>-100.36833300000001</v>
      </c>
      <c r="AG111" s="57">
        <v>825</v>
      </c>
      <c r="AH111" s="13">
        <v>7</v>
      </c>
      <c r="AI111" s="57" t="s">
        <v>942</v>
      </c>
      <c r="AJ111" s="57"/>
      <c r="AK111" s="96" t="s">
        <v>941</v>
      </c>
      <c r="AL111" s="57" t="s">
        <v>940</v>
      </c>
      <c r="AM111" s="51" t="s">
        <v>673</v>
      </c>
      <c r="AN111" s="82" t="s">
        <v>1487</v>
      </c>
      <c r="AO111" s="96" t="s">
        <v>1486</v>
      </c>
      <c r="AP111" s="67"/>
      <c r="AQ111" s="57"/>
    </row>
    <row r="112" spans="1:43" ht="55.5" customHeight="1" x14ac:dyDescent="0.25">
      <c r="A112" s="62"/>
      <c r="B112" s="52" t="s">
        <v>182</v>
      </c>
      <c r="C112" s="59" t="s">
        <v>183</v>
      </c>
      <c r="D112" s="52" t="s">
        <v>744</v>
      </c>
      <c r="E112" s="52" t="s">
        <v>308</v>
      </c>
      <c r="F112" s="28"/>
      <c r="G112" s="83"/>
      <c r="H112" s="97"/>
      <c r="I112" s="83"/>
      <c r="J112" s="83"/>
      <c r="K112" s="86"/>
      <c r="L112" s="54">
        <v>0.38</v>
      </c>
      <c r="M112" s="55">
        <v>0.16</v>
      </c>
      <c r="N112" s="56">
        <v>0.27</v>
      </c>
      <c r="O112" s="56">
        <v>0.17</v>
      </c>
      <c r="P112" s="55">
        <v>0.33</v>
      </c>
      <c r="Q112" s="55">
        <v>0.16</v>
      </c>
      <c r="R112" s="54"/>
      <c r="S112" s="55"/>
      <c r="T112" s="55"/>
      <c r="U112" s="55"/>
      <c r="V112" s="55"/>
      <c r="W112" s="55"/>
      <c r="X112" s="54"/>
      <c r="Y112" s="55"/>
      <c r="Z112" s="55"/>
      <c r="AA112" s="55"/>
      <c r="AB112" s="55"/>
      <c r="AC112" s="55"/>
      <c r="AD112" s="52" t="s">
        <v>310</v>
      </c>
      <c r="AE112" s="60">
        <v>41.862499999999997</v>
      </c>
      <c r="AF112" s="60">
        <v>-100.36833300000001</v>
      </c>
      <c r="AG112" s="56">
        <v>825</v>
      </c>
      <c r="AH112" s="54">
        <v>7</v>
      </c>
      <c r="AI112" s="56" t="s">
        <v>942</v>
      </c>
      <c r="AJ112" s="56"/>
      <c r="AK112" s="97"/>
      <c r="AL112" s="56" t="s">
        <v>940</v>
      </c>
      <c r="AM112" s="52" t="s">
        <v>673</v>
      </c>
      <c r="AN112" s="83"/>
      <c r="AO112" s="97"/>
      <c r="AP112" s="63"/>
      <c r="AQ112" s="56"/>
    </row>
    <row r="113" spans="1:43" ht="55.5" customHeight="1" x14ac:dyDescent="0.25">
      <c r="A113" s="62"/>
      <c r="B113" s="52" t="s">
        <v>182</v>
      </c>
      <c r="C113" s="59" t="s">
        <v>132</v>
      </c>
      <c r="D113" s="52" t="s">
        <v>706</v>
      </c>
      <c r="E113" s="52" t="s">
        <v>363</v>
      </c>
      <c r="F113" s="28"/>
      <c r="G113" s="83"/>
      <c r="H113" s="97"/>
      <c r="I113" s="83"/>
      <c r="J113" s="83"/>
      <c r="K113" s="86"/>
      <c r="L113" s="54">
        <v>0.05</v>
      </c>
      <c r="M113" s="55">
        <v>0.06</v>
      </c>
      <c r="N113" s="55">
        <v>0.01</v>
      </c>
      <c r="O113" s="55">
        <v>0.02</v>
      </c>
      <c r="P113" s="55">
        <v>0.03</v>
      </c>
      <c r="Q113" s="55">
        <v>0.04</v>
      </c>
      <c r="R113" s="54"/>
      <c r="S113" s="55"/>
      <c r="T113" s="55"/>
      <c r="U113" s="55"/>
      <c r="V113" s="55"/>
      <c r="W113" s="55"/>
      <c r="X113" s="54"/>
      <c r="Y113" s="55"/>
      <c r="Z113" s="55"/>
      <c r="AA113" s="55"/>
      <c r="AB113" s="55"/>
      <c r="AC113" s="55"/>
      <c r="AD113" s="52" t="s">
        <v>310</v>
      </c>
      <c r="AE113" s="60">
        <v>41.862499999999997</v>
      </c>
      <c r="AF113" s="60">
        <v>-100.36833300000001</v>
      </c>
      <c r="AG113" s="56">
        <v>825</v>
      </c>
      <c r="AH113" s="54">
        <v>7</v>
      </c>
      <c r="AI113" s="56" t="s">
        <v>942</v>
      </c>
      <c r="AJ113" s="56"/>
      <c r="AK113" s="97"/>
      <c r="AL113" s="56" t="s">
        <v>940</v>
      </c>
      <c r="AM113" s="52" t="s">
        <v>673</v>
      </c>
      <c r="AN113" s="83"/>
      <c r="AO113" s="97"/>
      <c r="AP113" s="63"/>
      <c r="AQ113" s="56"/>
    </row>
    <row r="114" spans="1:43" s="16" customFormat="1" ht="55.5" customHeight="1" x14ac:dyDescent="0.25">
      <c r="A114" s="64"/>
      <c r="B114" s="53" t="s">
        <v>182</v>
      </c>
      <c r="C114" s="10" t="s">
        <v>311</v>
      </c>
      <c r="D114" s="53" t="s">
        <v>708</v>
      </c>
      <c r="E114" s="53" t="s">
        <v>363</v>
      </c>
      <c r="F114" s="29"/>
      <c r="G114" s="84"/>
      <c r="H114" s="98"/>
      <c r="I114" s="84"/>
      <c r="J114" s="84"/>
      <c r="K114" s="87"/>
      <c r="L114" s="12">
        <v>7.0000000000000007E-2</v>
      </c>
      <c r="M114" s="1">
        <v>0.06</v>
      </c>
      <c r="N114" s="1">
        <v>0.01</v>
      </c>
      <c r="O114" s="1">
        <v>0.02</v>
      </c>
      <c r="P114" s="1">
        <v>0.04</v>
      </c>
      <c r="Q114" s="1">
        <v>0.05</v>
      </c>
      <c r="R114" s="12"/>
      <c r="S114" s="1"/>
      <c r="T114" s="1"/>
      <c r="U114" s="1"/>
      <c r="V114" s="1"/>
      <c r="W114" s="1"/>
      <c r="X114" s="12"/>
      <c r="Y114" s="1"/>
      <c r="Z114" s="1"/>
      <c r="AA114" s="1"/>
      <c r="AB114" s="1"/>
      <c r="AC114" s="1"/>
      <c r="AD114" s="53" t="s">
        <v>310</v>
      </c>
      <c r="AE114" s="6">
        <v>41.862499999999997</v>
      </c>
      <c r="AF114" s="6">
        <v>-100.36833300000001</v>
      </c>
      <c r="AG114" s="58">
        <v>825</v>
      </c>
      <c r="AH114" s="12">
        <v>7</v>
      </c>
      <c r="AI114" s="58" t="s">
        <v>942</v>
      </c>
      <c r="AJ114" s="58"/>
      <c r="AK114" s="98"/>
      <c r="AL114" s="58" t="s">
        <v>940</v>
      </c>
      <c r="AM114" s="53" t="s">
        <v>673</v>
      </c>
      <c r="AN114" s="84"/>
      <c r="AO114" s="98"/>
      <c r="AP114" s="65"/>
      <c r="AQ114" s="58"/>
    </row>
    <row r="115" spans="1:43" s="15" customFormat="1" ht="55.5" customHeight="1" x14ac:dyDescent="0.25">
      <c r="A115" s="66">
        <v>25</v>
      </c>
      <c r="B115" s="51" t="s">
        <v>122</v>
      </c>
      <c r="C115" s="9" t="s">
        <v>312</v>
      </c>
      <c r="D115" s="51" t="s">
        <v>691</v>
      </c>
      <c r="E115" s="51" t="s">
        <v>881</v>
      </c>
      <c r="F115" s="82" t="s">
        <v>1488</v>
      </c>
      <c r="G115" s="82" t="s">
        <v>1492</v>
      </c>
      <c r="H115" s="96" t="s">
        <v>2376</v>
      </c>
      <c r="I115" s="82" t="s">
        <v>1489</v>
      </c>
      <c r="J115" s="82" t="s">
        <v>1493</v>
      </c>
      <c r="K115" s="101" t="s">
        <v>1491</v>
      </c>
      <c r="L115" s="13"/>
      <c r="M115" s="5"/>
      <c r="N115" s="57"/>
      <c r="O115" s="57"/>
      <c r="P115" s="5">
        <v>0</v>
      </c>
      <c r="Q115" s="5"/>
      <c r="R115" s="13"/>
      <c r="S115" s="5"/>
      <c r="T115" s="5"/>
      <c r="U115" s="5"/>
      <c r="V115" s="5"/>
      <c r="W115" s="5"/>
      <c r="X115" s="13"/>
      <c r="Y115" s="55"/>
      <c r="Z115" s="55"/>
      <c r="AA115" s="55"/>
      <c r="AB115" s="5">
        <v>0</v>
      </c>
      <c r="AC115" s="5"/>
      <c r="AD115" s="51" t="s">
        <v>314</v>
      </c>
      <c r="AE115" s="7">
        <v>37.026200000000003</v>
      </c>
      <c r="AF115" s="7">
        <v>-111.6026</v>
      </c>
      <c r="AG115" s="57">
        <v>1200</v>
      </c>
      <c r="AH115" s="13" t="s">
        <v>944</v>
      </c>
      <c r="AI115" s="57"/>
      <c r="AJ115" s="57" t="s">
        <v>945</v>
      </c>
      <c r="AK115" s="96" t="s">
        <v>315</v>
      </c>
      <c r="AL115" s="57" t="s">
        <v>943</v>
      </c>
      <c r="AM115" s="51" t="s">
        <v>677</v>
      </c>
      <c r="AN115" s="82" t="s">
        <v>1490</v>
      </c>
      <c r="AO115" s="96" t="s">
        <v>1494</v>
      </c>
      <c r="AP115" s="67"/>
      <c r="AQ115" s="57"/>
    </row>
    <row r="116" spans="1:43" ht="55.5" customHeight="1" x14ac:dyDescent="0.25">
      <c r="A116" s="62"/>
      <c r="B116" s="52" t="s">
        <v>122</v>
      </c>
      <c r="C116" s="59" t="s">
        <v>123</v>
      </c>
      <c r="D116" s="52" t="s">
        <v>745</v>
      </c>
      <c r="E116" s="52" t="s">
        <v>882</v>
      </c>
      <c r="F116" s="83"/>
      <c r="G116" s="83"/>
      <c r="H116" s="97"/>
      <c r="I116" s="83"/>
      <c r="J116" s="83"/>
      <c r="K116" s="102"/>
      <c r="L116" s="54"/>
      <c r="M116" s="55"/>
      <c r="N116" s="56"/>
      <c r="O116" s="56"/>
      <c r="P116" s="55">
        <v>0</v>
      </c>
      <c r="Q116" s="55"/>
      <c r="R116" s="54"/>
      <c r="S116" s="55"/>
      <c r="T116" s="55"/>
      <c r="U116" s="55"/>
      <c r="V116" s="55"/>
      <c r="W116" s="55"/>
      <c r="X116" s="54"/>
      <c r="Y116" s="55"/>
      <c r="Z116" s="55"/>
      <c r="AA116" s="55"/>
      <c r="AB116" s="55">
        <v>0</v>
      </c>
      <c r="AC116" s="55"/>
      <c r="AD116" s="52" t="s">
        <v>314</v>
      </c>
      <c r="AE116" s="60">
        <v>37.026200000000003</v>
      </c>
      <c r="AF116" s="60">
        <v>-111.6026</v>
      </c>
      <c r="AG116" s="56">
        <v>1200</v>
      </c>
      <c r="AH116" s="54" t="s">
        <v>944</v>
      </c>
      <c r="AI116" s="56"/>
      <c r="AJ116" s="56" t="s">
        <v>945</v>
      </c>
      <c r="AK116" s="97"/>
      <c r="AL116" s="56" t="s">
        <v>943</v>
      </c>
      <c r="AM116" s="52" t="s">
        <v>677</v>
      </c>
      <c r="AN116" s="83"/>
      <c r="AO116" s="97"/>
      <c r="AP116" s="63"/>
      <c r="AQ116" s="56"/>
    </row>
    <row r="117" spans="1:43" ht="55.5" customHeight="1" x14ac:dyDescent="0.25">
      <c r="A117" s="62"/>
      <c r="B117" s="52" t="s">
        <v>122</v>
      </c>
      <c r="C117" s="59" t="s">
        <v>313</v>
      </c>
      <c r="D117" s="52" t="s">
        <v>746</v>
      </c>
      <c r="E117" s="52" t="s">
        <v>883</v>
      </c>
      <c r="F117" s="83"/>
      <c r="G117" s="83"/>
      <c r="H117" s="97"/>
      <c r="I117" s="83"/>
      <c r="J117" s="83"/>
      <c r="K117" s="102"/>
      <c r="L117" s="54"/>
      <c r="M117" s="55"/>
      <c r="N117" s="56"/>
      <c r="O117" s="56"/>
      <c r="P117" s="55">
        <v>0.09</v>
      </c>
      <c r="Q117" s="55"/>
      <c r="R117" s="54"/>
      <c r="S117" s="55"/>
      <c r="T117" s="55"/>
      <c r="U117" s="55"/>
      <c r="V117" s="55"/>
      <c r="W117" s="55"/>
      <c r="X117" s="54"/>
      <c r="Y117" s="55"/>
      <c r="Z117" s="55"/>
      <c r="AA117" s="55"/>
      <c r="AB117" s="55">
        <v>0.09</v>
      </c>
      <c r="AC117" s="55"/>
      <c r="AD117" s="52" t="s">
        <v>314</v>
      </c>
      <c r="AE117" s="60">
        <v>37.026200000000003</v>
      </c>
      <c r="AF117" s="60">
        <v>-111.6026</v>
      </c>
      <c r="AG117" s="56">
        <v>1200</v>
      </c>
      <c r="AH117" s="54" t="s">
        <v>944</v>
      </c>
      <c r="AI117" s="56"/>
      <c r="AJ117" s="56" t="s">
        <v>945</v>
      </c>
      <c r="AK117" s="97"/>
      <c r="AL117" s="56" t="s">
        <v>943</v>
      </c>
      <c r="AM117" s="52" t="s">
        <v>677</v>
      </c>
      <c r="AN117" s="83"/>
      <c r="AO117" s="97"/>
      <c r="AP117" s="63"/>
      <c r="AQ117" s="56"/>
    </row>
    <row r="118" spans="1:43" ht="55.5" customHeight="1" x14ac:dyDescent="0.25">
      <c r="A118" s="62"/>
      <c r="B118" s="52" t="s">
        <v>122</v>
      </c>
      <c r="C118" s="59" t="s">
        <v>317</v>
      </c>
      <c r="D118" s="52" t="s">
        <v>747</v>
      </c>
      <c r="E118" s="52" t="s">
        <v>884</v>
      </c>
      <c r="F118" s="83"/>
      <c r="G118" s="83"/>
      <c r="H118" s="97"/>
      <c r="I118" s="83"/>
      <c r="J118" s="83"/>
      <c r="K118" s="102"/>
      <c r="L118" s="54"/>
      <c r="M118" s="55"/>
      <c r="N118" s="56"/>
      <c r="O118" s="56"/>
      <c r="P118" s="55">
        <v>0.43</v>
      </c>
      <c r="Q118" s="55"/>
      <c r="R118" s="54"/>
      <c r="S118" s="55"/>
      <c r="T118" s="55"/>
      <c r="U118" s="55"/>
      <c r="V118" s="55"/>
      <c r="W118" s="55"/>
      <c r="X118" s="54"/>
      <c r="Y118" s="55"/>
      <c r="Z118" s="55"/>
      <c r="AA118" s="55"/>
      <c r="AB118" s="55">
        <v>0.43</v>
      </c>
      <c r="AC118" s="55"/>
      <c r="AD118" s="52" t="s">
        <v>314</v>
      </c>
      <c r="AE118" s="60">
        <v>37.026200000000003</v>
      </c>
      <c r="AF118" s="60">
        <v>-111.6026</v>
      </c>
      <c r="AG118" s="56">
        <v>1200</v>
      </c>
      <c r="AH118" s="54" t="s">
        <v>944</v>
      </c>
      <c r="AI118" s="56"/>
      <c r="AJ118" s="56" t="s">
        <v>945</v>
      </c>
      <c r="AK118" s="97"/>
      <c r="AL118" s="56" t="s">
        <v>943</v>
      </c>
      <c r="AM118" s="52" t="s">
        <v>677</v>
      </c>
      <c r="AN118" s="83"/>
      <c r="AO118" s="97"/>
      <c r="AP118" s="63"/>
      <c r="AQ118" s="56"/>
    </row>
    <row r="119" spans="1:43" s="16" customFormat="1" ht="55.5" customHeight="1" x14ac:dyDescent="0.25">
      <c r="A119" s="64"/>
      <c r="B119" s="53" t="s">
        <v>122</v>
      </c>
      <c r="C119" s="10" t="s">
        <v>316</v>
      </c>
      <c r="D119" s="53" t="s">
        <v>748</v>
      </c>
      <c r="E119" s="53" t="s">
        <v>885</v>
      </c>
      <c r="F119" s="84"/>
      <c r="G119" s="84"/>
      <c r="H119" s="98"/>
      <c r="I119" s="84"/>
      <c r="J119" s="84"/>
      <c r="K119" s="103"/>
      <c r="L119" s="12"/>
      <c r="M119" s="1"/>
      <c r="N119" s="58"/>
      <c r="O119" s="58"/>
      <c r="P119" s="1"/>
      <c r="Q119" s="1"/>
      <c r="R119" s="12"/>
      <c r="S119" s="1"/>
      <c r="T119" s="1"/>
      <c r="U119" s="1"/>
      <c r="V119" s="1">
        <v>0.95</v>
      </c>
      <c r="W119" s="1"/>
      <c r="X119" s="12"/>
      <c r="Y119" s="1"/>
      <c r="Z119" s="1"/>
      <c r="AA119" s="1"/>
      <c r="AB119" s="1">
        <v>0.95</v>
      </c>
      <c r="AC119" s="1"/>
      <c r="AD119" s="53" t="s">
        <v>314</v>
      </c>
      <c r="AE119" s="6">
        <v>37.026200000000003</v>
      </c>
      <c r="AF119" s="6">
        <v>-111.6026</v>
      </c>
      <c r="AG119" s="58">
        <v>1200</v>
      </c>
      <c r="AH119" s="12" t="s">
        <v>944</v>
      </c>
      <c r="AI119" s="58"/>
      <c r="AJ119" s="58" t="s">
        <v>945</v>
      </c>
      <c r="AK119" s="98"/>
      <c r="AL119" s="58" t="s">
        <v>943</v>
      </c>
      <c r="AM119" s="53" t="s">
        <v>677</v>
      </c>
      <c r="AN119" s="84"/>
      <c r="AO119" s="98"/>
      <c r="AP119" s="65"/>
      <c r="AQ119" s="58"/>
    </row>
    <row r="120" spans="1:43" s="15" customFormat="1" ht="55.5" customHeight="1" x14ac:dyDescent="0.25">
      <c r="A120" s="66">
        <v>26</v>
      </c>
      <c r="B120" s="51" t="s">
        <v>160</v>
      </c>
      <c r="C120" s="9" t="s">
        <v>161</v>
      </c>
      <c r="D120" s="51" t="s">
        <v>749</v>
      </c>
      <c r="E120" s="51" t="s">
        <v>251</v>
      </c>
      <c r="F120" s="82" t="s">
        <v>1496</v>
      </c>
      <c r="G120" s="82" t="s">
        <v>1499</v>
      </c>
      <c r="H120" s="96" t="s">
        <v>2377</v>
      </c>
      <c r="I120" s="82" t="s">
        <v>1497</v>
      </c>
      <c r="J120" s="82" t="s">
        <v>1495</v>
      </c>
      <c r="K120" s="88" t="s">
        <v>1498</v>
      </c>
      <c r="L120" s="13">
        <v>0.32</v>
      </c>
      <c r="M120" s="5">
        <v>0.25</v>
      </c>
      <c r="N120" s="57"/>
      <c r="O120" s="57"/>
      <c r="P120" s="5"/>
      <c r="Q120" s="5"/>
      <c r="R120" s="13"/>
      <c r="S120" s="5"/>
      <c r="T120" s="5"/>
      <c r="U120" s="5"/>
      <c r="V120" s="5"/>
      <c r="W120" s="5"/>
      <c r="X120" s="13"/>
      <c r="Y120" s="55"/>
      <c r="Z120" s="55"/>
      <c r="AA120" s="55"/>
      <c r="AB120" s="55"/>
      <c r="AC120" s="5"/>
      <c r="AD120" s="51" t="s">
        <v>321</v>
      </c>
      <c r="AE120" s="7">
        <v>27.1875</v>
      </c>
      <c r="AF120" s="7">
        <v>-81.335555999999997</v>
      </c>
      <c r="AG120" s="57">
        <v>61</v>
      </c>
      <c r="AH120" s="13">
        <v>24.3</v>
      </c>
      <c r="AI120" s="57" t="s">
        <v>318</v>
      </c>
      <c r="AJ120" s="57"/>
      <c r="AK120" s="96" t="s">
        <v>946</v>
      </c>
      <c r="AL120" s="57" t="s">
        <v>670</v>
      </c>
      <c r="AM120" s="51" t="s">
        <v>673</v>
      </c>
      <c r="AN120" s="82" t="s">
        <v>1500</v>
      </c>
      <c r="AO120" s="96" t="s">
        <v>319</v>
      </c>
      <c r="AP120" s="67"/>
      <c r="AQ120" s="57"/>
    </row>
    <row r="121" spans="1:43" ht="55.5" customHeight="1" x14ac:dyDescent="0.25">
      <c r="A121" s="62"/>
      <c r="B121" s="52" t="s">
        <v>160</v>
      </c>
      <c r="C121" s="59" t="s">
        <v>162</v>
      </c>
      <c r="D121" s="52" t="s">
        <v>750</v>
      </c>
      <c r="E121" s="52" t="s">
        <v>270</v>
      </c>
      <c r="F121" s="83"/>
      <c r="G121" s="83"/>
      <c r="H121" s="97"/>
      <c r="I121" s="83"/>
      <c r="J121" s="83"/>
      <c r="K121" s="89"/>
      <c r="L121" s="54">
        <v>0.68500000000000005</v>
      </c>
      <c r="M121" s="55">
        <v>0.23</v>
      </c>
      <c r="N121" s="56"/>
      <c r="O121" s="56"/>
      <c r="P121" s="55"/>
      <c r="Q121" s="55"/>
      <c r="R121" s="54"/>
      <c r="S121" s="55"/>
      <c r="T121" s="55"/>
      <c r="U121" s="55"/>
      <c r="V121" s="55"/>
      <c r="W121" s="55"/>
      <c r="X121" s="54"/>
      <c r="Y121" s="55"/>
      <c r="Z121" s="55"/>
      <c r="AA121" s="55"/>
      <c r="AB121" s="55"/>
      <c r="AC121" s="55"/>
      <c r="AD121" s="52" t="s">
        <v>321</v>
      </c>
      <c r="AE121" s="60">
        <v>27.1875</v>
      </c>
      <c r="AF121" s="60">
        <v>-81.335555999999997</v>
      </c>
      <c r="AG121" s="56">
        <v>61</v>
      </c>
      <c r="AH121" s="54">
        <v>24.3</v>
      </c>
      <c r="AI121" s="56" t="s">
        <v>318</v>
      </c>
      <c r="AJ121" s="56"/>
      <c r="AK121" s="97"/>
      <c r="AL121" s="56" t="s">
        <v>670</v>
      </c>
      <c r="AM121" s="52" t="s">
        <v>673</v>
      </c>
      <c r="AN121" s="83"/>
      <c r="AO121" s="97"/>
      <c r="AP121" s="63"/>
      <c r="AQ121" s="56"/>
    </row>
    <row r="122" spans="1:43" ht="55.5" customHeight="1" x14ac:dyDescent="0.25">
      <c r="A122" s="62"/>
      <c r="B122" s="52" t="s">
        <v>160</v>
      </c>
      <c r="C122" s="59" t="s">
        <v>163</v>
      </c>
      <c r="D122" s="52" t="s">
        <v>751</v>
      </c>
      <c r="E122" s="52" t="s">
        <v>270</v>
      </c>
      <c r="F122" s="83"/>
      <c r="G122" s="83"/>
      <c r="H122" s="97"/>
      <c r="I122" s="83"/>
      <c r="J122" s="83"/>
      <c r="K122" s="89"/>
      <c r="L122" s="54">
        <v>0.625</v>
      </c>
      <c r="M122" s="55">
        <v>0.25</v>
      </c>
      <c r="N122" s="56"/>
      <c r="O122" s="56"/>
      <c r="P122" s="55"/>
      <c r="Q122" s="55"/>
      <c r="R122" s="54"/>
      <c r="S122" s="55"/>
      <c r="T122" s="55"/>
      <c r="U122" s="55"/>
      <c r="V122" s="55"/>
      <c r="W122" s="55"/>
      <c r="X122" s="54"/>
      <c r="Y122" s="55"/>
      <c r="Z122" s="55"/>
      <c r="AA122" s="55"/>
      <c r="AB122" s="55"/>
      <c r="AC122" s="55"/>
      <c r="AD122" s="52" t="s">
        <v>321</v>
      </c>
      <c r="AE122" s="60">
        <v>27.1875</v>
      </c>
      <c r="AF122" s="60">
        <v>-81.335555999999997</v>
      </c>
      <c r="AG122" s="56">
        <v>61</v>
      </c>
      <c r="AH122" s="54">
        <v>24.3</v>
      </c>
      <c r="AI122" s="56" t="s">
        <v>318</v>
      </c>
      <c r="AJ122" s="56"/>
      <c r="AK122" s="97"/>
      <c r="AL122" s="56" t="s">
        <v>670</v>
      </c>
      <c r="AM122" s="52" t="s">
        <v>673</v>
      </c>
      <c r="AN122" s="83"/>
      <c r="AO122" s="97"/>
      <c r="AP122" s="63"/>
      <c r="AQ122" s="56"/>
    </row>
    <row r="123" spans="1:43" ht="55.5" customHeight="1" x14ac:dyDescent="0.25">
      <c r="A123" s="62"/>
      <c r="B123" s="52" t="s">
        <v>160</v>
      </c>
      <c r="C123" s="59" t="s">
        <v>164</v>
      </c>
      <c r="D123" s="52" t="s">
        <v>752</v>
      </c>
      <c r="E123" s="52" t="s">
        <v>364</v>
      </c>
      <c r="F123" s="83"/>
      <c r="G123" s="83"/>
      <c r="H123" s="97"/>
      <c r="I123" s="83"/>
      <c r="J123" s="83"/>
      <c r="K123" s="89"/>
      <c r="L123" s="54">
        <v>0.52</v>
      </c>
      <c r="M123" s="55">
        <v>0.26</v>
      </c>
      <c r="N123" s="56"/>
      <c r="O123" s="56"/>
      <c r="P123" s="55"/>
      <c r="Q123" s="55"/>
      <c r="R123" s="54"/>
      <c r="S123" s="55"/>
      <c r="T123" s="55"/>
      <c r="U123" s="55"/>
      <c r="V123" s="55"/>
      <c r="W123" s="55"/>
      <c r="X123" s="54"/>
      <c r="Y123" s="55"/>
      <c r="Z123" s="55"/>
      <c r="AA123" s="55"/>
      <c r="AB123" s="55"/>
      <c r="AC123" s="55"/>
      <c r="AD123" s="52" t="s">
        <v>321</v>
      </c>
      <c r="AE123" s="60">
        <v>27.1875</v>
      </c>
      <c r="AF123" s="60">
        <v>-81.335555999999997</v>
      </c>
      <c r="AG123" s="56">
        <v>61</v>
      </c>
      <c r="AH123" s="54">
        <v>24.3</v>
      </c>
      <c r="AI123" s="56" t="s">
        <v>318</v>
      </c>
      <c r="AJ123" s="56"/>
      <c r="AK123" s="97"/>
      <c r="AL123" s="56" t="s">
        <v>670</v>
      </c>
      <c r="AM123" s="52" t="s">
        <v>673</v>
      </c>
      <c r="AN123" s="83"/>
      <c r="AO123" s="97"/>
      <c r="AP123" s="63"/>
      <c r="AQ123" s="56"/>
    </row>
    <row r="124" spans="1:43" ht="55.5" customHeight="1" x14ac:dyDescent="0.25">
      <c r="A124" s="62"/>
      <c r="B124" s="52" t="s">
        <v>160</v>
      </c>
      <c r="C124" s="59" t="s">
        <v>165</v>
      </c>
      <c r="D124" s="52" t="s">
        <v>753</v>
      </c>
      <c r="E124" s="52" t="s">
        <v>354</v>
      </c>
      <c r="F124" s="83"/>
      <c r="G124" s="83"/>
      <c r="H124" s="97"/>
      <c r="I124" s="83"/>
      <c r="J124" s="83"/>
      <c r="K124" s="89"/>
      <c r="L124" s="54">
        <v>0.62</v>
      </c>
      <c r="M124" s="55">
        <v>0.28999999999999998</v>
      </c>
      <c r="N124" s="56"/>
      <c r="O124" s="56"/>
      <c r="P124" s="55"/>
      <c r="Q124" s="55"/>
      <c r="R124" s="54"/>
      <c r="S124" s="55"/>
      <c r="T124" s="55"/>
      <c r="U124" s="55"/>
      <c r="V124" s="55"/>
      <c r="W124" s="55"/>
      <c r="X124" s="54"/>
      <c r="Y124" s="55"/>
      <c r="Z124" s="55"/>
      <c r="AA124" s="55"/>
      <c r="AB124" s="55"/>
      <c r="AC124" s="55"/>
      <c r="AD124" s="53" t="s">
        <v>321</v>
      </c>
      <c r="AE124" s="6">
        <v>27.1875</v>
      </c>
      <c r="AF124" s="6">
        <v>-81.335555999999997</v>
      </c>
      <c r="AG124" s="30">
        <v>61</v>
      </c>
      <c r="AH124" s="54">
        <v>24.3</v>
      </c>
      <c r="AI124" s="56" t="s">
        <v>318</v>
      </c>
      <c r="AJ124" s="56"/>
      <c r="AK124" s="97"/>
      <c r="AL124" s="56" t="s">
        <v>670</v>
      </c>
      <c r="AM124" s="52" t="s">
        <v>673</v>
      </c>
      <c r="AN124" s="83"/>
      <c r="AO124" s="97"/>
      <c r="AP124" s="63"/>
      <c r="AQ124" s="56"/>
    </row>
    <row r="125" spans="1:43" ht="55.5" customHeight="1" x14ac:dyDescent="0.25">
      <c r="A125" s="62"/>
      <c r="B125" s="52" t="s">
        <v>160</v>
      </c>
      <c r="C125" s="59" t="s">
        <v>161</v>
      </c>
      <c r="D125" s="52" t="s">
        <v>749</v>
      </c>
      <c r="E125" s="52" t="s">
        <v>251</v>
      </c>
      <c r="F125" s="83"/>
      <c r="G125" s="83"/>
      <c r="H125" s="97"/>
      <c r="I125" s="83"/>
      <c r="J125" s="83"/>
      <c r="K125" s="89"/>
      <c r="L125" s="54">
        <v>0.33</v>
      </c>
      <c r="M125" s="55">
        <v>0.18</v>
      </c>
      <c r="N125" s="56"/>
      <c r="O125" s="56"/>
      <c r="P125" s="55"/>
      <c r="Q125" s="55"/>
      <c r="R125" s="54"/>
      <c r="S125" s="55"/>
      <c r="T125" s="55"/>
      <c r="U125" s="55"/>
      <c r="V125" s="55"/>
      <c r="W125" s="55"/>
      <c r="X125" s="54"/>
      <c r="Y125" s="55"/>
      <c r="Z125" s="55"/>
      <c r="AA125" s="55"/>
      <c r="AB125" s="55"/>
      <c r="AC125" s="55"/>
      <c r="AD125" s="52" t="s">
        <v>322</v>
      </c>
      <c r="AE125" s="60">
        <v>27.154599999999999</v>
      </c>
      <c r="AF125" s="60">
        <v>-81.355500000000006</v>
      </c>
      <c r="AG125" s="56">
        <v>48</v>
      </c>
      <c r="AH125" s="54">
        <v>2.2999999999999998</v>
      </c>
      <c r="AI125" s="56"/>
      <c r="AJ125" s="56" t="s">
        <v>947</v>
      </c>
      <c r="AK125" s="97" t="s">
        <v>946</v>
      </c>
      <c r="AL125" s="56" t="s">
        <v>670</v>
      </c>
      <c r="AM125" s="52" t="s">
        <v>673</v>
      </c>
      <c r="AN125" s="83"/>
      <c r="AO125" s="97"/>
      <c r="AP125" s="63"/>
      <c r="AQ125" s="56"/>
    </row>
    <row r="126" spans="1:43" ht="55.5" customHeight="1" x14ac:dyDescent="0.25">
      <c r="A126" s="62"/>
      <c r="B126" s="52" t="s">
        <v>160</v>
      </c>
      <c r="C126" s="59" t="s">
        <v>162</v>
      </c>
      <c r="D126" s="52" t="s">
        <v>750</v>
      </c>
      <c r="E126" s="52" t="s">
        <v>270</v>
      </c>
      <c r="F126" s="83"/>
      <c r="G126" s="83"/>
      <c r="H126" s="97"/>
      <c r="I126" s="83"/>
      <c r="J126" s="83"/>
      <c r="K126" s="89"/>
      <c r="L126" s="54">
        <v>0.45500000000000002</v>
      </c>
      <c r="M126" s="55">
        <v>0.25</v>
      </c>
      <c r="N126" s="56"/>
      <c r="O126" s="56"/>
      <c r="P126" s="55"/>
      <c r="Q126" s="55"/>
      <c r="R126" s="54"/>
      <c r="S126" s="55"/>
      <c r="T126" s="55"/>
      <c r="U126" s="55"/>
      <c r="V126" s="55"/>
      <c r="W126" s="55"/>
      <c r="X126" s="54"/>
      <c r="Y126" s="55"/>
      <c r="Z126" s="55"/>
      <c r="AA126" s="55"/>
      <c r="AB126" s="55"/>
      <c r="AC126" s="55"/>
      <c r="AD126" s="52" t="s">
        <v>322</v>
      </c>
      <c r="AE126" s="60">
        <v>27.152221999999998</v>
      </c>
      <c r="AF126" s="60">
        <v>-81.355500000000006</v>
      </c>
      <c r="AG126" s="56">
        <v>48</v>
      </c>
      <c r="AH126" s="54">
        <v>2.2999999999999998</v>
      </c>
      <c r="AI126" s="56"/>
      <c r="AJ126" s="56" t="s">
        <v>947</v>
      </c>
      <c r="AK126" s="97"/>
      <c r="AL126" s="56" t="s">
        <v>670</v>
      </c>
      <c r="AM126" s="52" t="s">
        <v>673</v>
      </c>
      <c r="AN126" s="83"/>
      <c r="AO126" s="97"/>
      <c r="AP126" s="63"/>
      <c r="AQ126" s="56"/>
    </row>
    <row r="127" spans="1:43" ht="55.5" customHeight="1" x14ac:dyDescent="0.25">
      <c r="A127" s="62"/>
      <c r="B127" s="52" t="s">
        <v>160</v>
      </c>
      <c r="C127" s="59" t="s">
        <v>163</v>
      </c>
      <c r="D127" s="52" t="s">
        <v>751</v>
      </c>
      <c r="E127" s="52" t="s">
        <v>270</v>
      </c>
      <c r="F127" s="83"/>
      <c r="G127" s="83"/>
      <c r="H127" s="97"/>
      <c r="I127" s="83"/>
      <c r="J127" s="83"/>
      <c r="K127" s="89"/>
      <c r="L127" s="54">
        <v>0.36499999999999999</v>
      </c>
      <c r="M127" s="55">
        <v>0.26</v>
      </c>
      <c r="N127" s="56"/>
      <c r="O127" s="56"/>
      <c r="P127" s="55"/>
      <c r="Q127" s="55"/>
      <c r="R127" s="54"/>
      <c r="S127" s="55"/>
      <c r="T127" s="55"/>
      <c r="U127" s="55"/>
      <c r="V127" s="55"/>
      <c r="W127" s="55"/>
      <c r="X127" s="54"/>
      <c r="Y127" s="55"/>
      <c r="Z127" s="55"/>
      <c r="AA127" s="55"/>
      <c r="AB127" s="55"/>
      <c r="AC127" s="55"/>
      <c r="AD127" s="52" t="s">
        <v>322</v>
      </c>
      <c r="AE127" s="60">
        <v>27.152221999999998</v>
      </c>
      <c r="AF127" s="60">
        <v>-81.355500000000006</v>
      </c>
      <c r="AG127" s="56">
        <v>48</v>
      </c>
      <c r="AH127" s="54">
        <v>2.2999999999999998</v>
      </c>
      <c r="AI127" s="56"/>
      <c r="AJ127" s="56" t="s">
        <v>947</v>
      </c>
      <c r="AK127" s="97"/>
      <c r="AL127" s="56" t="s">
        <v>670</v>
      </c>
      <c r="AM127" s="52" t="s">
        <v>673</v>
      </c>
      <c r="AN127" s="83"/>
      <c r="AO127" s="97"/>
      <c r="AP127" s="63"/>
      <c r="AQ127" s="56"/>
    </row>
    <row r="128" spans="1:43" ht="55.5" customHeight="1" x14ac:dyDescent="0.25">
      <c r="A128" s="62"/>
      <c r="B128" s="52" t="s">
        <v>160</v>
      </c>
      <c r="C128" s="59" t="s">
        <v>164</v>
      </c>
      <c r="D128" s="52" t="s">
        <v>752</v>
      </c>
      <c r="E128" s="52" t="s">
        <v>364</v>
      </c>
      <c r="F128" s="83"/>
      <c r="G128" s="83"/>
      <c r="H128" s="97"/>
      <c r="I128" s="83"/>
      <c r="J128" s="83"/>
      <c r="K128" s="89"/>
      <c r="L128" s="54">
        <v>0.55499999999999994</v>
      </c>
      <c r="M128" s="55">
        <v>0.22</v>
      </c>
      <c r="N128" s="56"/>
      <c r="O128" s="56"/>
      <c r="P128" s="55"/>
      <c r="Q128" s="55"/>
      <c r="R128" s="54"/>
      <c r="S128" s="55"/>
      <c r="T128" s="55"/>
      <c r="U128" s="55"/>
      <c r="V128" s="55"/>
      <c r="W128" s="55"/>
      <c r="X128" s="54"/>
      <c r="Y128" s="55"/>
      <c r="Z128" s="55"/>
      <c r="AA128" s="55"/>
      <c r="AB128" s="55"/>
      <c r="AC128" s="55"/>
      <c r="AD128" s="52" t="s">
        <v>322</v>
      </c>
      <c r="AE128" s="60">
        <v>27.152221999999998</v>
      </c>
      <c r="AF128" s="60">
        <v>-81.355500000000006</v>
      </c>
      <c r="AG128" s="56">
        <v>48</v>
      </c>
      <c r="AH128" s="54">
        <v>2.2999999999999998</v>
      </c>
      <c r="AI128" s="56"/>
      <c r="AJ128" s="56" t="s">
        <v>947</v>
      </c>
      <c r="AK128" s="97"/>
      <c r="AL128" s="56" t="s">
        <v>670</v>
      </c>
      <c r="AM128" s="52" t="s">
        <v>673</v>
      </c>
      <c r="AN128" s="83"/>
      <c r="AO128" s="97"/>
      <c r="AP128" s="63"/>
      <c r="AQ128" s="56"/>
    </row>
    <row r="129" spans="1:43" ht="55.5" customHeight="1" x14ac:dyDescent="0.25">
      <c r="A129" s="62"/>
      <c r="B129" s="52" t="s">
        <v>160</v>
      </c>
      <c r="C129" s="59" t="s">
        <v>165</v>
      </c>
      <c r="D129" s="52" t="s">
        <v>753</v>
      </c>
      <c r="E129" s="52" t="s">
        <v>354</v>
      </c>
      <c r="F129" s="83"/>
      <c r="G129" s="83"/>
      <c r="H129" s="97"/>
      <c r="I129" s="83"/>
      <c r="J129" s="83"/>
      <c r="K129" s="89"/>
      <c r="L129" s="54">
        <v>0.39499999999999996</v>
      </c>
      <c r="M129" s="55">
        <v>0.2</v>
      </c>
      <c r="N129" s="56"/>
      <c r="O129" s="56"/>
      <c r="P129" s="55"/>
      <c r="Q129" s="55"/>
      <c r="R129" s="54"/>
      <c r="S129" s="55"/>
      <c r="T129" s="55"/>
      <c r="U129" s="55"/>
      <c r="V129" s="55"/>
      <c r="W129" s="55"/>
      <c r="X129" s="54"/>
      <c r="Y129" s="55"/>
      <c r="Z129" s="55"/>
      <c r="AA129" s="55"/>
      <c r="AB129" s="55"/>
      <c r="AC129" s="55"/>
      <c r="AD129" s="53" t="s">
        <v>322</v>
      </c>
      <c r="AE129" s="6">
        <v>27.152221999999998</v>
      </c>
      <c r="AF129" s="6">
        <v>-81.355500000000006</v>
      </c>
      <c r="AG129" s="30">
        <v>48</v>
      </c>
      <c r="AH129" s="54">
        <v>2.2999999999999998</v>
      </c>
      <c r="AI129" s="56"/>
      <c r="AJ129" s="56" t="s">
        <v>947</v>
      </c>
      <c r="AK129" s="97"/>
      <c r="AL129" s="56" t="s">
        <v>670</v>
      </c>
      <c r="AM129" s="52" t="s">
        <v>673</v>
      </c>
      <c r="AN129" s="83"/>
      <c r="AO129" s="97"/>
      <c r="AP129" s="63"/>
      <c r="AQ129" s="56"/>
    </row>
    <row r="130" spans="1:43" ht="55.5" customHeight="1" x14ac:dyDescent="0.25">
      <c r="A130" s="62"/>
      <c r="B130" s="52" t="s">
        <v>160</v>
      </c>
      <c r="C130" s="59" t="s">
        <v>161</v>
      </c>
      <c r="D130" s="52" t="s">
        <v>749</v>
      </c>
      <c r="E130" s="52" t="s">
        <v>251</v>
      </c>
      <c r="F130" s="83"/>
      <c r="G130" s="83"/>
      <c r="H130" s="97"/>
      <c r="I130" s="83"/>
      <c r="J130" s="83"/>
      <c r="K130" s="89"/>
      <c r="L130" s="54">
        <v>0.39</v>
      </c>
      <c r="M130" s="55">
        <v>0.19</v>
      </c>
      <c r="N130" s="56"/>
      <c r="O130" s="56"/>
      <c r="P130" s="55"/>
      <c r="Q130" s="55"/>
      <c r="R130" s="54"/>
      <c r="S130" s="55"/>
      <c r="T130" s="55"/>
      <c r="U130" s="55"/>
      <c r="V130" s="55"/>
      <c r="W130" s="55"/>
      <c r="X130" s="54"/>
      <c r="Y130" s="55"/>
      <c r="Z130" s="55"/>
      <c r="AA130" s="55"/>
      <c r="AB130" s="55"/>
      <c r="AC130" s="55"/>
      <c r="AD130" s="52" t="s">
        <v>320</v>
      </c>
      <c r="AE130" s="60">
        <v>27.187999999999999</v>
      </c>
      <c r="AF130" s="60">
        <v>-81.336349999999996</v>
      </c>
      <c r="AG130" s="56">
        <v>65</v>
      </c>
      <c r="AH130" s="54">
        <v>24.3</v>
      </c>
      <c r="AI130" s="56" t="s">
        <v>318</v>
      </c>
      <c r="AJ130" s="56"/>
      <c r="AK130" s="97" t="s">
        <v>946</v>
      </c>
      <c r="AL130" s="56" t="s">
        <v>670</v>
      </c>
      <c r="AM130" s="52" t="s">
        <v>673</v>
      </c>
      <c r="AN130" s="83"/>
      <c r="AO130" s="97"/>
      <c r="AP130" s="63"/>
      <c r="AQ130" s="56"/>
    </row>
    <row r="131" spans="1:43" ht="55.5" customHeight="1" x14ac:dyDescent="0.25">
      <c r="A131" s="62"/>
      <c r="B131" s="52" t="s">
        <v>160</v>
      </c>
      <c r="C131" s="59" t="s">
        <v>162</v>
      </c>
      <c r="D131" s="52" t="s">
        <v>750</v>
      </c>
      <c r="E131" s="52" t="s">
        <v>270</v>
      </c>
      <c r="F131" s="83"/>
      <c r="G131" s="83"/>
      <c r="H131" s="97"/>
      <c r="I131" s="83"/>
      <c r="J131" s="83"/>
      <c r="K131" s="89"/>
      <c r="L131" s="54">
        <v>0.44499999999999995</v>
      </c>
      <c r="M131" s="55">
        <v>0.28000000000000003</v>
      </c>
      <c r="N131" s="56"/>
      <c r="O131" s="56"/>
      <c r="P131" s="55"/>
      <c r="Q131" s="55"/>
      <c r="R131" s="54"/>
      <c r="S131" s="55"/>
      <c r="T131" s="55"/>
      <c r="U131" s="55"/>
      <c r="V131" s="55"/>
      <c r="W131" s="55"/>
      <c r="X131" s="54"/>
      <c r="Y131" s="55"/>
      <c r="Z131" s="55"/>
      <c r="AA131" s="55"/>
      <c r="AB131" s="55"/>
      <c r="AC131" s="55"/>
      <c r="AD131" s="52" t="s">
        <v>320</v>
      </c>
      <c r="AE131" s="60">
        <v>27.187999999999999</v>
      </c>
      <c r="AF131" s="60">
        <v>-81.336349999999996</v>
      </c>
      <c r="AG131" s="56">
        <v>65</v>
      </c>
      <c r="AH131" s="54">
        <v>24.3</v>
      </c>
      <c r="AI131" s="56" t="s">
        <v>318</v>
      </c>
      <c r="AJ131" s="56"/>
      <c r="AK131" s="97"/>
      <c r="AL131" s="56" t="s">
        <v>670</v>
      </c>
      <c r="AM131" s="52" t="s">
        <v>673</v>
      </c>
      <c r="AN131" s="83"/>
      <c r="AO131" s="97"/>
      <c r="AP131" s="63"/>
      <c r="AQ131" s="56"/>
    </row>
    <row r="132" spans="1:43" ht="55.5" customHeight="1" x14ac:dyDescent="0.25">
      <c r="A132" s="62"/>
      <c r="B132" s="52" t="s">
        <v>160</v>
      </c>
      <c r="C132" s="59" t="s">
        <v>163</v>
      </c>
      <c r="D132" s="52" t="s">
        <v>751</v>
      </c>
      <c r="E132" s="52" t="s">
        <v>270</v>
      </c>
      <c r="F132" s="83"/>
      <c r="G132" s="83"/>
      <c r="H132" s="97"/>
      <c r="I132" s="83"/>
      <c r="J132" s="83"/>
      <c r="K132" s="89"/>
      <c r="L132" s="54">
        <v>0.44999999999999996</v>
      </c>
      <c r="M132" s="55">
        <v>0.31</v>
      </c>
      <c r="N132" s="56"/>
      <c r="O132" s="56"/>
      <c r="P132" s="55"/>
      <c r="Q132" s="55"/>
      <c r="R132" s="54"/>
      <c r="S132" s="55"/>
      <c r="T132" s="55"/>
      <c r="U132" s="55"/>
      <c r="V132" s="55"/>
      <c r="W132" s="55"/>
      <c r="X132" s="54"/>
      <c r="Y132" s="55"/>
      <c r="Z132" s="55"/>
      <c r="AA132" s="55"/>
      <c r="AB132" s="55"/>
      <c r="AC132" s="55"/>
      <c r="AD132" s="52" t="s">
        <v>320</v>
      </c>
      <c r="AE132" s="60">
        <v>27.187999999999999</v>
      </c>
      <c r="AF132" s="60">
        <v>-81.336349999999996</v>
      </c>
      <c r="AG132" s="56">
        <v>65</v>
      </c>
      <c r="AH132" s="54">
        <v>24.3</v>
      </c>
      <c r="AI132" s="56" t="s">
        <v>318</v>
      </c>
      <c r="AJ132" s="56"/>
      <c r="AK132" s="97"/>
      <c r="AL132" s="56" t="s">
        <v>670</v>
      </c>
      <c r="AM132" s="52" t="s">
        <v>673</v>
      </c>
      <c r="AN132" s="83"/>
      <c r="AO132" s="97"/>
      <c r="AP132" s="63"/>
      <c r="AQ132" s="56"/>
    </row>
    <row r="133" spans="1:43" ht="55.5" customHeight="1" x14ac:dyDescent="0.25">
      <c r="A133" s="62"/>
      <c r="B133" s="52" t="s">
        <v>160</v>
      </c>
      <c r="C133" s="59" t="s">
        <v>164</v>
      </c>
      <c r="D133" s="52" t="s">
        <v>752</v>
      </c>
      <c r="E133" s="52" t="s">
        <v>364</v>
      </c>
      <c r="F133" s="83"/>
      <c r="G133" s="83"/>
      <c r="H133" s="97"/>
      <c r="I133" s="83"/>
      <c r="J133" s="83"/>
      <c r="K133" s="89"/>
      <c r="L133" s="54">
        <v>0.56999999999999995</v>
      </c>
      <c r="M133" s="55">
        <v>0.16</v>
      </c>
      <c r="N133" s="56"/>
      <c r="O133" s="56"/>
      <c r="P133" s="55"/>
      <c r="Q133" s="55"/>
      <c r="R133" s="54"/>
      <c r="S133" s="55"/>
      <c r="T133" s="55"/>
      <c r="U133" s="55"/>
      <c r="V133" s="55"/>
      <c r="W133" s="55"/>
      <c r="X133" s="54"/>
      <c r="Y133" s="55"/>
      <c r="Z133" s="55"/>
      <c r="AA133" s="55"/>
      <c r="AB133" s="55"/>
      <c r="AC133" s="55"/>
      <c r="AD133" s="52" t="s">
        <v>320</v>
      </c>
      <c r="AE133" s="60">
        <v>27.187999999999999</v>
      </c>
      <c r="AF133" s="60">
        <v>-81.336349999999996</v>
      </c>
      <c r="AG133" s="56">
        <v>65</v>
      </c>
      <c r="AH133" s="54">
        <v>24.3</v>
      </c>
      <c r="AI133" s="56" t="s">
        <v>318</v>
      </c>
      <c r="AJ133" s="56"/>
      <c r="AK133" s="97"/>
      <c r="AL133" s="56" t="s">
        <v>670</v>
      </c>
      <c r="AM133" s="52" t="s">
        <v>673</v>
      </c>
      <c r="AN133" s="83"/>
      <c r="AO133" s="97"/>
      <c r="AP133" s="63"/>
      <c r="AQ133" s="56"/>
    </row>
    <row r="134" spans="1:43" s="16" customFormat="1" ht="55.5" customHeight="1" x14ac:dyDescent="0.25">
      <c r="A134" s="64"/>
      <c r="B134" s="53" t="s">
        <v>160</v>
      </c>
      <c r="C134" s="10" t="s">
        <v>165</v>
      </c>
      <c r="D134" s="53" t="s">
        <v>753</v>
      </c>
      <c r="E134" s="53" t="s">
        <v>354</v>
      </c>
      <c r="F134" s="84"/>
      <c r="G134" s="84"/>
      <c r="H134" s="98"/>
      <c r="I134" s="84"/>
      <c r="J134" s="84"/>
      <c r="K134" s="90"/>
      <c r="L134" s="12">
        <v>0.48499999999999999</v>
      </c>
      <c r="M134" s="1">
        <v>0.27</v>
      </c>
      <c r="N134" s="58"/>
      <c r="O134" s="58"/>
      <c r="P134" s="1"/>
      <c r="Q134" s="1"/>
      <c r="R134" s="12"/>
      <c r="S134" s="1"/>
      <c r="T134" s="1"/>
      <c r="U134" s="1"/>
      <c r="V134" s="1"/>
      <c r="W134" s="1"/>
      <c r="X134" s="12"/>
      <c r="Y134" s="1"/>
      <c r="Z134" s="1"/>
      <c r="AA134" s="1"/>
      <c r="AB134" s="1"/>
      <c r="AC134" s="1"/>
      <c r="AD134" s="53" t="s">
        <v>320</v>
      </c>
      <c r="AE134" s="6">
        <v>27.187999999999999</v>
      </c>
      <c r="AF134" s="6">
        <v>-81.336349999999996</v>
      </c>
      <c r="AG134" s="58">
        <v>65</v>
      </c>
      <c r="AH134" s="12">
        <v>24.3</v>
      </c>
      <c r="AI134" s="58" t="s">
        <v>318</v>
      </c>
      <c r="AJ134" s="58"/>
      <c r="AK134" s="98"/>
      <c r="AL134" s="58" t="s">
        <v>670</v>
      </c>
      <c r="AM134" s="53" t="s">
        <v>673</v>
      </c>
      <c r="AN134" s="84"/>
      <c r="AO134" s="98"/>
      <c r="AP134" s="65"/>
      <c r="AQ134" s="58"/>
    </row>
    <row r="135" spans="1:43" s="15" customFormat="1" ht="55.5" customHeight="1" x14ac:dyDescent="0.25">
      <c r="A135" s="66">
        <v>27</v>
      </c>
      <c r="B135" s="51" t="s">
        <v>148</v>
      </c>
      <c r="C135" s="9" t="s">
        <v>149</v>
      </c>
      <c r="D135" s="51" t="s">
        <v>754</v>
      </c>
      <c r="E135" s="51" t="s">
        <v>364</v>
      </c>
      <c r="F135" s="82"/>
      <c r="G135" s="82" t="s">
        <v>1505</v>
      </c>
      <c r="H135" s="96" t="s">
        <v>2378</v>
      </c>
      <c r="I135" s="82"/>
      <c r="J135" s="82" t="s">
        <v>1502</v>
      </c>
      <c r="K135" s="91" t="s">
        <v>1508</v>
      </c>
      <c r="L135" s="13"/>
      <c r="M135" s="5"/>
      <c r="N135" s="57"/>
      <c r="O135" s="57"/>
      <c r="P135" s="5"/>
      <c r="Q135" s="5"/>
      <c r="R135" s="13">
        <v>0.14000000000000001</v>
      </c>
      <c r="S135" s="5">
        <v>0.12</v>
      </c>
      <c r="T135" s="5">
        <v>0.26</v>
      </c>
      <c r="U135" s="5">
        <v>0.12</v>
      </c>
      <c r="V135" s="5">
        <f t="shared" ref="V135:V142" si="24">AVERAGE(R135:T135)</f>
        <v>0.17333333333333334</v>
      </c>
      <c r="W135" s="5">
        <f>SQRT(AVERAGE(S135^2,U135^2))</f>
        <v>0.12</v>
      </c>
      <c r="X135" s="13"/>
      <c r="Y135" s="55"/>
      <c r="Z135" s="55"/>
      <c r="AA135" s="55"/>
      <c r="AB135" s="55"/>
      <c r="AC135" s="5"/>
      <c r="AD135" s="4" t="s">
        <v>325</v>
      </c>
      <c r="AE135" s="8">
        <v>18.3172</v>
      </c>
      <c r="AF135" s="8">
        <v>-65.716800000000006</v>
      </c>
      <c r="AG135" s="31">
        <v>207</v>
      </c>
      <c r="AH135" s="13"/>
      <c r="AI135" s="57" t="s">
        <v>1506</v>
      </c>
      <c r="AJ135" s="57"/>
      <c r="AK135" s="96" t="s">
        <v>1501</v>
      </c>
      <c r="AL135" s="57" t="s">
        <v>948</v>
      </c>
      <c r="AM135" s="51" t="s">
        <v>672</v>
      </c>
      <c r="AN135" s="82" t="s">
        <v>1504</v>
      </c>
      <c r="AO135" s="96" t="s">
        <v>1509</v>
      </c>
      <c r="AP135" s="67"/>
      <c r="AQ135" s="57"/>
    </row>
    <row r="136" spans="1:43" ht="55.5" customHeight="1" x14ac:dyDescent="0.25">
      <c r="A136" s="62"/>
      <c r="B136" s="52" t="s">
        <v>148</v>
      </c>
      <c r="C136" s="59" t="s">
        <v>149</v>
      </c>
      <c r="D136" s="52" t="s">
        <v>754</v>
      </c>
      <c r="E136" s="52" t="s">
        <v>364</v>
      </c>
      <c r="F136" s="83"/>
      <c r="G136" s="83"/>
      <c r="H136" s="97"/>
      <c r="I136" s="83"/>
      <c r="J136" s="83"/>
      <c r="K136" s="92"/>
      <c r="L136" s="54"/>
      <c r="M136" s="55"/>
      <c r="N136" s="56"/>
      <c r="O136" s="56"/>
      <c r="P136" s="55"/>
      <c r="Q136" s="55"/>
      <c r="R136" s="54">
        <v>0.28999999999999998</v>
      </c>
      <c r="S136" s="55">
        <v>0.15</v>
      </c>
      <c r="T136" s="55">
        <v>0.21</v>
      </c>
      <c r="U136" s="55">
        <v>0.13</v>
      </c>
      <c r="V136" s="55">
        <f t="shared" si="24"/>
        <v>0.21666666666666665</v>
      </c>
      <c r="W136" s="55">
        <f t="shared" ref="W136:W139" si="25">SQRT(AVERAGE(S136^2,U136^2))</f>
        <v>0.14035668847618202</v>
      </c>
      <c r="X136" s="54"/>
      <c r="Y136" s="55"/>
      <c r="Z136" s="55"/>
      <c r="AA136" s="55"/>
      <c r="AB136" s="55"/>
      <c r="AC136" s="55"/>
      <c r="AD136" s="4" t="s">
        <v>326</v>
      </c>
      <c r="AE136" s="8">
        <v>18.322700000000001</v>
      </c>
      <c r="AF136" s="8">
        <v>-65.716674999999995</v>
      </c>
      <c r="AG136" s="31">
        <v>183</v>
      </c>
      <c r="AH136" s="54"/>
      <c r="AI136" s="56" t="s">
        <v>328</v>
      </c>
      <c r="AJ136" s="56"/>
      <c r="AK136" s="97"/>
      <c r="AL136" s="56" t="s">
        <v>948</v>
      </c>
      <c r="AM136" s="52" t="s">
        <v>672</v>
      </c>
      <c r="AN136" s="83"/>
      <c r="AO136" s="97"/>
      <c r="AP136" s="63"/>
      <c r="AQ136" s="56"/>
    </row>
    <row r="137" spans="1:43" ht="55.5" customHeight="1" x14ac:dyDescent="0.25">
      <c r="A137" s="62"/>
      <c r="B137" s="52" t="s">
        <v>148</v>
      </c>
      <c r="C137" s="59" t="s">
        <v>149</v>
      </c>
      <c r="D137" s="52" t="s">
        <v>754</v>
      </c>
      <c r="E137" s="52" t="s">
        <v>364</v>
      </c>
      <c r="F137" s="83"/>
      <c r="G137" s="83"/>
      <c r="H137" s="97"/>
      <c r="I137" s="83"/>
      <c r="J137" s="83"/>
      <c r="K137" s="92"/>
      <c r="L137" s="54"/>
      <c r="M137" s="55"/>
      <c r="N137" s="56"/>
      <c r="O137" s="56"/>
      <c r="P137" s="55"/>
      <c r="Q137" s="55"/>
      <c r="R137" s="54">
        <v>0.28000000000000003</v>
      </c>
      <c r="S137" s="55">
        <v>0.14000000000000001</v>
      </c>
      <c r="T137" s="55">
        <v>0.25</v>
      </c>
      <c r="U137" s="55">
        <v>0.15</v>
      </c>
      <c r="V137" s="55">
        <f t="shared" si="24"/>
        <v>0.22333333333333336</v>
      </c>
      <c r="W137" s="55">
        <f t="shared" si="25"/>
        <v>0.14508618128546907</v>
      </c>
      <c r="X137" s="54"/>
      <c r="Y137" s="55"/>
      <c r="Z137" s="55"/>
      <c r="AA137" s="55"/>
      <c r="AB137" s="55"/>
      <c r="AC137" s="55"/>
      <c r="AD137" s="4" t="s">
        <v>327</v>
      </c>
      <c r="AE137" s="8">
        <v>18.3231</v>
      </c>
      <c r="AF137" s="8">
        <v>-65.716668999999996</v>
      </c>
      <c r="AG137" s="31">
        <v>160</v>
      </c>
      <c r="AH137" s="54"/>
      <c r="AI137" s="56"/>
      <c r="AJ137" s="56" t="s">
        <v>222</v>
      </c>
      <c r="AK137" s="97"/>
      <c r="AL137" s="56" t="s">
        <v>948</v>
      </c>
      <c r="AM137" s="52" t="s">
        <v>672</v>
      </c>
      <c r="AN137" s="83"/>
      <c r="AO137" s="97"/>
      <c r="AP137" s="63"/>
      <c r="AQ137" s="56"/>
    </row>
    <row r="138" spans="1:43" ht="55.5" customHeight="1" x14ac:dyDescent="0.25">
      <c r="A138" s="62"/>
      <c r="B138" s="52" t="s">
        <v>148</v>
      </c>
      <c r="C138" s="59" t="s">
        <v>150</v>
      </c>
      <c r="D138" s="52" t="s">
        <v>755</v>
      </c>
      <c r="E138" s="52" t="s">
        <v>364</v>
      </c>
      <c r="F138" s="83"/>
      <c r="G138" s="83"/>
      <c r="H138" s="97"/>
      <c r="I138" s="83"/>
      <c r="J138" s="83" t="s">
        <v>1503</v>
      </c>
      <c r="K138" s="92"/>
      <c r="L138" s="54"/>
      <c r="M138" s="55"/>
      <c r="N138" s="56"/>
      <c r="O138" s="56"/>
      <c r="P138" s="55"/>
      <c r="Q138" s="55"/>
      <c r="R138" s="54">
        <v>0.35</v>
      </c>
      <c r="S138" s="55">
        <v>0.09</v>
      </c>
      <c r="T138" s="55">
        <v>0.23</v>
      </c>
      <c r="U138" s="55">
        <v>0.12</v>
      </c>
      <c r="V138" s="55">
        <f t="shared" si="24"/>
        <v>0.2233333333333333</v>
      </c>
      <c r="W138" s="55">
        <f t="shared" si="25"/>
        <v>0.10606601717798213</v>
      </c>
      <c r="X138" s="54"/>
      <c r="Y138" s="55"/>
      <c r="Z138" s="55"/>
      <c r="AA138" s="55"/>
      <c r="AB138" s="55"/>
      <c r="AC138" s="55"/>
      <c r="AD138" s="4" t="s">
        <v>323</v>
      </c>
      <c r="AE138" s="8">
        <v>18.067699999999999</v>
      </c>
      <c r="AF138" s="8">
        <v>-66.900999999999996</v>
      </c>
      <c r="AG138" s="31">
        <v>172</v>
      </c>
      <c r="AH138" s="54"/>
      <c r="AI138" s="56" t="s">
        <v>1507</v>
      </c>
      <c r="AJ138" s="56"/>
      <c r="AK138" s="97" t="s">
        <v>329</v>
      </c>
      <c r="AL138" s="56" t="s">
        <v>948</v>
      </c>
      <c r="AM138" s="52" t="s">
        <v>679</v>
      </c>
      <c r="AN138" s="83"/>
      <c r="AO138" s="97"/>
      <c r="AP138" s="63"/>
      <c r="AQ138" s="56"/>
    </row>
    <row r="139" spans="1:43" s="16" customFormat="1" ht="55.5" customHeight="1" x14ac:dyDescent="0.25">
      <c r="A139" s="64"/>
      <c r="B139" s="53" t="s">
        <v>148</v>
      </c>
      <c r="C139" s="10" t="s">
        <v>150</v>
      </c>
      <c r="D139" s="53" t="s">
        <v>755</v>
      </c>
      <c r="E139" s="53" t="s">
        <v>364</v>
      </c>
      <c r="F139" s="84"/>
      <c r="G139" s="84"/>
      <c r="H139" s="98"/>
      <c r="I139" s="84"/>
      <c r="J139" s="84"/>
      <c r="K139" s="93"/>
      <c r="L139" s="12"/>
      <c r="M139" s="1"/>
      <c r="N139" s="58"/>
      <c r="O139" s="58"/>
      <c r="P139" s="1"/>
      <c r="Q139" s="1"/>
      <c r="R139" s="12">
        <v>0.38</v>
      </c>
      <c r="S139" s="1">
        <v>0.15</v>
      </c>
      <c r="T139" s="1">
        <v>0.3</v>
      </c>
      <c r="U139" s="1">
        <v>0.14000000000000001</v>
      </c>
      <c r="V139" s="1">
        <f>AVERAGE(R139:U139)</f>
        <v>0.24250000000000002</v>
      </c>
      <c r="W139" s="55">
        <f t="shared" si="25"/>
        <v>0.14508618128546907</v>
      </c>
      <c r="X139" s="12"/>
      <c r="Y139" s="1"/>
      <c r="Z139" s="1"/>
      <c r="AA139" s="1"/>
      <c r="AB139" s="1"/>
      <c r="AC139" s="1"/>
      <c r="AD139" s="53" t="s">
        <v>324</v>
      </c>
      <c r="AE139" s="6">
        <v>18.0671</v>
      </c>
      <c r="AF139" s="6">
        <v>-66.900000000000006</v>
      </c>
      <c r="AG139" s="58">
        <v>132</v>
      </c>
      <c r="AH139" s="12"/>
      <c r="AI139" s="58"/>
      <c r="AJ139" s="58" t="s">
        <v>222</v>
      </c>
      <c r="AK139" s="98"/>
      <c r="AL139" s="58" t="s">
        <v>948</v>
      </c>
      <c r="AM139" s="53" t="s">
        <v>679</v>
      </c>
      <c r="AN139" s="84"/>
      <c r="AO139" s="98"/>
      <c r="AP139" s="65"/>
      <c r="AQ139" s="58"/>
    </row>
    <row r="140" spans="1:43" s="15" customFormat="1" ht="55.5" customHeight="1" x14ac:dyDescent="0.25">
      <c r="A140" s="66">
        <v>28</v>
      </c>
      <c r="B140" s="51" t="s">
        <v>124</v>
      </c>
      <c r="C140" s="9" t="s">
        <v>125</v>
      </c>
      <c r="D140" s="51" t="s">
        <v>699</v>
      </c>
      <c r="E140" s="51" t="s">
        <v>251</v>
      </c>
      <c r="F140" s="82"/>
      <c r="G140" s="82" t="s">
        <v>1513</v>
      </c>
      <c r="H140" s="96" t="s">
        <v>2379</v>
      </c>
      <c r="I140" s="82" t="s">
        <v>1510</v>
      </c>
      <c r="J140" s="82" t="s">
        <v>1512</v>
      </c>
      <c r="K140" s="91" t="s">
        <v>1515</v>
      </c>
      <c r="L140" s="13"/>
      <c r="M140" s="5"/>
      <c r="N140" s="57"/>
      <c r="O140" s="57"/>
      <c r="P140" s="5"/>
      <c r="Q140" s="5"/>
      <c r="R140" s="13">
        <v>0.55000000000000004</v>
      </c>
      <c r="S140" s="5"/>
      <c r="T140" s="5">
        <v>0</v>
      </c>
      <c r="U140" s="5"/>
      <c r="V140" s="5">
        <f t="shared" si="24"/>
        <v>0.27500000000000002</v>
      </c>
      <c r="W140" s="5"/>
      <c r="X140" s="13"/>
      <c r="Y140" s="55"/>
      <c r="Z140" s="55"/>
      <c r="AA140" s="55"/>
      <c r="AB140" s="55"/>
      <c r="AC140" s="5"/>
      <c r="AD140" s="51" t="s">
        <v>330</v>
      </c>
      <c r="AE140" s="7">
        <v>25.213999999999999</v>
      </c>
      <c r="AF140" s="7">
        <v>-80.649000000000001</v>
      </c>
      <c r="AG140" s="57">
        <v>1</v>
      </c>
      <c r="AH140" s="13">
        <v>0.25</v>
      </c>
      <c r="AI140" s="57"/>
      <c r="AJ140" s="57" t="s">
        <v>128</v>
      </c>
      <c r="AK140" s="96" t="s">
        <v>949</v>
      </c>
      <c r="AL140" s="57" t="s">
        <v>950</v>
      </c>
      <c r="AM140" s="51" t="s">
        <v>679</v>
      </c>
      <c r="AN140" s="82" t="s">
        <v>1511</v>
      </c>
      <c r="AO140" s="96" t="s">
        <v>1516</v>
      </c>
      <c r="AP140" s="67">
        <v>4</v>
      </c>
      <c r="AQ140" s="57"/>
    </row>
    <row r="141" spans="1:43" ht="55.5" customHeight="1" x14ac:dyDescent="0.25">
      <c r="A141" s="62"/>
      <c r="B141" s="52" t="s">
        <v>124</v>
      </c>
      <c r="C141" s="59" t="s">
        <v>126</v>
      </c>
      <c r="D141" s="52" t="s">
        <v>698</v>
      </c>
      <c r="E141" s="52" t="s">
        <v>363</v>
      </c>
      <c r="F141" s="83"/>
      <c r="G141" s="83"/>
      <c r="H141" s="97"/>
      <c r="I141" s="83"/>
      <c r="J141" s="83"/>
      <c r="K141" s="92"/>
      <c r="L141" s="54"/>
      <c r="M141" s="55"/>
      <c r="N141" s="56"/>
      <c r="O141" s="56"/>
      <c r="P141" s="55"/>
      <c r="Q141" s="55"/>
      <c r="R141" s="54">
        <v>0</v>
      </c>
      <c r="S141" s="55"/>
      <c r="T141" s="55">
        <v>0</v>
      </c>
      <c r="U141" s="55"/>
      <c r="V141" s="55">
        <f t="shared" si="24"/>
        <v>0</v>
      </c>
      <c r="W141" s="55"/>
      <c r="X141" s="54"/>
      <c r="Y141" s="55"/>
      <c r="Z141" s="55"/>
      <c r="AA141" s="55"/>
      <c r="AB141" s="55"/>
      <c r="AC141" s="55"/>
      <c r="AD141" s="52" t="s">
        <v>330</v>
      </c>
      <c r="AE141" s="60">
        <v>25.213999999999999</v>
      </c>
      <c r="AF141" s="60">
        <v>-80.649000000000001</v>
      </c>
      <c r="AG141" s="56">
        <v>1</v>
      </c>
      <c r="AH141" s="54">
        <v>0.25</v>
      </c>
      <c r="AI141" s="56"/>
      <c r="AJ141" s="56" t="s">
        <v>128</v>
      </c>
      <c r="AK141" s="97"/>
      <c r="AL141" s="56" t="s">
        <v>950</v>
      </c>
      <c r="AM141" s="52" t="s">
        <v>679</v>
      </c>
      <c r="AN141" s="83"/>
      <c r="AO141" s="97"/>
      <c r="AP141" s="63">
        <v>4</v>
      </c>
      <c r="AQ141" s="56"/>
    </row>
    <row r="142" spans="1:43" s="16" customFormat="1" ht="55.5" customHeight="1" x14ac:dyDescent="0.25">
      <c r="A142" s="64"/>
      <c r="B142" s="53" t="s">
        <v>124</v>
      </c>
      <c r="C142" s="10" t="s">
        <v>127</v>
      </c>
      <c r="D142" s="53" t="s">
        <v>697</v>
      </c>
      <c r="E142" s="53" t="s">
        <v>703</v>
      </c>
      <c r="F142" s="84"/>
      <c r="G142" s="84"/>
      <c r="H142" s="98"/>
      <c r="I142" s="84"/>
      <c r="J142" s="84"/>
      <c r="K142" s="93"/>
      <c r="L142" s="12"/>
      <c r="M142" s="1"/>
      <c r="N142" s="58"/>
      <c r="O142" s="58"/>
      <c r="P142" s="1"/>
      <c r="Q142" s="1"/>
      <c r="R142" s="12">
        <v>0</v>
      </c>
      <c r="S142" s="1"/>
      <c r="T142" s="1">
        <v>0</v>
      </c>
      <c r="U142" s="1"/>
      <c r="V142" s="1">
        <f t="shared" si="24"/>
        <v>0</v>
      </c>
      <c r="W142" s="1"/>
      <c r="X142" s="12"/>
      <c r="Y142" s="1"/>
      <c r="Z142" s="1"/>
      <c r="AA142" s="1"/>
      <c r="AB142" s="1"/>
      <c r="AC142" s="1"/>
      <c r="AD142" s="53" t="s">
        <v>330</v>
      </c>
      <c r="AE142" s="6">
        <v>25.213999999999999</v>
      </c>
      <c r="AF142" s="6">
        <v>-80.649000000000001</v>
      </c>
      <c r="AG142" s="58">
        <v>1</v>
      </c>
      <c r="AH142" s="12">
        <v>0.25</v>
      </c>
      <c r="AI142" s="58"/>
      <c r="AJ142" s="58" t="s">
        <v>128</v>
      </c>
      <c r="AK142" s="98"/>
      <c r="AL142" s="58" t="s">
        <v>950</v>
      </c>
      <c r="AM142" s="53" t="s">
        <v>679</v>
      </c>
      <c r="AN142" s="84"/>
      <c r="AO142" s="98"/>
      <c r="AP142" s="65">
        <v>4</v>
      </c>
      <c r="AQ142" s="58"/>
    </row>
    <row r="143" spans="1:43" ht="55.5" customHeight="1" x14ac:dyDescent="0.25">
      <c r="A143" s="62">
        <v>29</v>
      </c>
      <c r="B143" s="52" t="s">
        <v>1123</v>
      </c>
      <c r="C143" s="59" t="s">
        <v>98</v>
      </c>
      <c r="D143" s="52" t="s">
        <v>852</v>
      </c>
      <c r="E143" s="52" t="s">
        <v>853</v>
      </c>
      <c r="F143" s="82" t="s">
        <v>1520</v>
      </c>
      <c r="G143" s="82"/>
      <c r="H143" s="82" t="s">
        <v>2380</v>
      </c>
      <c r="I143" s="82" t="s">
        <v>1518</v>
      </c>
      <c r="J143" s="82" t="s">
        <v>1519</v>
      </c>
      <c r="K143" s="91" t="s">
        <v>1514</v>
      </c>
      <c r="L143" s="54"/>
      <c r="M143" s="55"/>
      <c r="N143" s="56"/>
      <c r="O143" s="56"/>
      <c r="P143" s="55"/>
      <c r="Q143" s="55"/>
      <c r="R143" s="54">
        <v>0.94</v>
      </c>
      <c r="S143" s="55">
        <v>0.19</v>
      </c>
      <c r="T143" s="55">
        <v>0.72</v>
      </c>
      <c r="U143" s="55">
        <v>0.11</v>
      </c>
      <c r="V143" s="55">
        <f t="shared" ref="V143:V150" si="26">AVERAGE(R143:U143)</f>
        <v>0.49</v>
      </c>
      <c r="W143" s="55">
        <f>SQRT(AVERAGE(S143^2,U143^2))</f>
        <v>0.15524174696260024</v>
      </c>
      <c r="X143" s="54"/>
      <c r="Y143" s="55"/>
      <c r="Z143" s="55"/>
      <c r="AA143" s="55"/>
      <c r="AB143" s="55"/>
      <c r="AC143" s="55"/>
      <c r="AD143" s="52" t="s">
        <v>1139</v>
      </c>
      <c r="AE143" s="60">
        <v>25.390999999999998</v>
      </c>
      <c r="AF143" s="60">
        <v>-80.63</v>
      </c>
      <c r="AG143" s="56">
        <v>3</v>
      </c>
      <c r="AH143" s="54" t="s">
        <v>1137</v>
      </c>
      <c r="AI143" s="56"/>
      <c r="AJ143" s="56" t="s">
        <v>1131</v>
      </c>
      <c r="AK143" s="96" t="s">
        <v>1128</v>
      </c>
      <c r="AL143" s="56" t="s">
        <v>1130</v>
      </c>
      <c r="AM143" s="52" t="s">
        <v>679</v>
      </c>
      <c r="AN143" s="82" t="s">
        <v>1517</v>
      </c>
      <c r="AO143" s="96" t="s">
        <v>1138</v>
      </c>
      <c r="AP143" s="63"/>
      <c r="AQ143" s="56"/>
    </row>
    <row r="144" spans="1:43" ht="55.5" customHeight="1" x14ac:dyDescent="0.25">
      <c r="A144" s="62"/>
      <c r="B144" s="52" t="s">
        <v>1123</v>
      </c>
      <c r="C144" s="59" t="s">
        <v>1124</v>
      </c>
      <c r="D144" s="52" t="s">
        <v>1132</v>
      </c>
      <c r="E144" s="52" t="s">
        <v>853</v>
      </c>
      <c r="F144" s="83"/>
      <c r="G144" s="83"/>
      <c r="H144" s="83"/>
      <c r="I144" s="83"/>
      <c r="J144" s="83"/>
      <c r="K144" s="92"/>
      <c r="L144" s="54"/>
      <c r="M144" s="55"/>
      <c r="N144" s="56"/>
      <c r="O144" s="56"/>
      <c r="P144" s="55"/>
      <c r="Q144" s="55"/>
      <c r="R144" s="54">
        <v>0.96</v>
      </c>
      <c r="S144" s="55">
        <v>0.08</v>
      </c>
      <c r="T144" s="55">
        <v>0.64</v>
      </c>
      <c r="U144" s="55">
        <v>0.09</v>
      </c>
      <c r="V144" s="55">
        <f t="shared" si="26"/>
        <v>0.44250000000000006</v>
      </c>
      <c r="W144" s="55">
        <f t="shared" ref="W144:W150" si="27">SQRT(AVERAGE(S144^2,U144^2))</f>
        <v>8.5146931829631997E-2</v>
      </c>
      <c r="X144" s="54"/>
      <c r="Y144" s="55"/>
      <c r="Z144" s="55"/>
      <c r="AA144" s="55"/>
      <c r="AB144" s="55"/>
      <c r="AC144" s="55"/>
      <c r="AD144" s="52" t="s">
        <v>1139</v>
      </c>
      <c r="AE144" s="60">
        <v>25.390999999999998</v>
      </c>
      <c r="AF144" s="60">
        <v>-80.63</v>
      </c>
      <c r="AG144" s="56">
        <v>3</v>
      </c>
      <c r="AH144" s="54" t="s">
        <v>1137</v>
      </c>
      <c r="AI144" s="56"/>
      <c r="AJ144" s="56" t="s">
        <v>1131</v>
      </c>
      <c r="AK144" s="97"/>
      <c r="AL144" s="56" t="s">
        <v>1130</v>
      </c>
      <c r="AM144" s="52" t="s">
        <v>679</v>
      </c>
      <c r="AN144" s="83"/>
      <c r="AO144" s="97"/>
      <c r="AP144" s="63"/>
      <c r="AQ144" s="56"/>
    </row>
    <row r="145" spans="1:43" ht="55.5" customHeight="1" x14ac:dyDescent="0.25">
      <c r="A145" s="62"/>
      <c r="B145" s="52" t="s">
        <v>1123</v>
      </c>
      <c r="C145" s="59" t="s">
        <v>1125</v>
      </c>
      <c r="D145" s="52" t="s">
        <v>1133</v>
      </c>
      <c r="E145" s="52" t="s">
        <v>251</v>
      </c>
      <c r="F145" s="83"/>
      <c r="G145" s="83"/>
      <c r="H145" s="83"/>
      <c r="I145" s="83"/>
      <c r="J145" s="83"/>
      <c r="K145" s="92"/>
      <c r="L145" s="54"/>
      <c r="M145" s="55"/>
      <c r="N145" s="56"/>
      <c r="O145" s="56"/>
      <c r="P145" s="55"/>
      <c r="Q145" s="55"/>
      <c r="R145" s="54">
        <v>0.82</v>
      </c>
      <c r="S145" s="55">
        <v>0.04</v>
      </c>
      <c r="T145" s="55">
        <v>0.59</v>
      </c>
      <c r="U145" s="55">
        <v>0.09</v>
      </c>
      <c r="V145" s="55">
        <f t="shared" si="26"/>
        <v>0.38500000000000001</v>
      </c>
      <c r="W145" s="55">
        <f t="shared" si="27"/>
        <v>6.96419413859206E-2</v>
      </c>
      <c r="X145" s="54"/>
      <c r="Y145" s="55"/>
      <c r="Z145" s="55"/>
      <c r="AA145" s="55"/>
      <c r="AB145" s="55"/>
      <c r="AC145" s="55"/>
      <c r="AD145" s="52" t="s">
        <v>1139</v>
      </c>
      <c r="AE145" s="60">
        <v>25.390999999999998</v>
      </c>
      <c r="AF145" s="60">
        <v>-80.63</v>
      </c>
      <c r="AG145" s="56">
        <v>3</v>
      </c>
      <c r="AH145" s="54" t="s">
        <v>1137</v>
      </c>
      <c r="AI145" s="56"/>
      <c r="AJ145" s="56" t="s">
        <v>1131</v>
      </c>
      <c r="AK145" s="97"/>
      <c r="AL145" s="56" t="s">
        <v>1130</v>
      </c>
      <c r="AM145" s="52" t="s">
        <v>679</v>
      </c>
      <c r="AN145" s="83"/>
      <c r="AO145" s="97"/>
      <c r="AP145" s="63"/>
      <c r="AQ145" s="56"/>
    </row>
    <row r="146" spans="1:43" ht="55.5" customHeight="1" x14ac:dyDescent="0.25">
      <c r="A146" s="62"/>
      <c r="B146" s="52" t="s">
        <v>1123</v>
      </c>
      <c r="C146" s="59" t="s">
        <v>1134</v>
      </c>
      <c r="D146" s="52" t="s">
        <v>1135</v>
      </c>
      <c r="E146" s="52" t="s">
        <v>251</v>
      </c>
      <c r="F146" s="83"/>
      <c r="G146" s="83"/>
      <c r="H146" s="83"/>
      <c r="I146" s="83"/>
      <c r="J146" s="83"/>
      <c r="K146" s="92"/>
      <c r="L146" s="54"/>
      <c r="M146" s="55"/>
      <c r="N146" s="56"/>
      <c r="O146" s="56"/>
      <c r="P146" s="55"/>
      <c r="Q146" s="55"/>
      <c r="R146" s="54">
        <v>0.95</v>
      </c>
      <c r="S146" s="55">
        <v>0.03</v>
      </c>
      <c r="T146" s="55">
        <v>0.74</v>
      </c>
      <c r="U146" s="55">
        <v>0.1</v>
      </c>
      <c r="V146" s="55">
        <f t="shared" si="26"/>
        <v>0.45500000000000002</v>
      </c>
      <c r="W146" s="55">
        <f t="shared" si="27"/>
        <v>7.3824115301167004E-2</v>
      </c>
      <c r="X146" s="54"/>
      <c r="Y146" s="55"/>
      <c r="Z146" s="55"/>
      <c r="AA146" s="55"/>
      <c r="AB146" s="55"/>
      <c r="AC146" s="55"/>
      <c r="AD146" s="52" t="s">
        <v>1139</v>
      </c>
      <c r="AE146" s="60">
        <v>25.390999999999998</v>
      </c>
      <c r="AF146" s="60">
        <v>-80.63</v>
      </c>
      <c r="AG146" s="56">
        <v>3</v>
      </c>
      <c r="AH146" s="54" t="s">
        <v>1137</v>
      </c>
      <c r="AI146" s="56"/>
      <c r="AJ146" s="56" t="s">
        <v>1131</v>
      </c>
      <c r="AK146" s="97"/>
      <c r="AL146" s="56" t="s">
        <v>1130</v>
      </c>
      <c r="AM146" s="52" t="s">
        <v>679</v>
      </c>
      <c r="AN146" s="83"/>
      <c r="AO146" s="97"/>
      <c r="AP146" s="63"/>
      <c r="AQ146" s="56"/>
    </row>
    <row r="147" spans="1:43" ht="55.5" customHeight="1" x14ac:dyDescent="0.25">
      <c r="A147" s="62"/>
      <c r="B147" s="52" t="s">
        <v>1123</v>
      </c>
      <c r="C147" s="59" t="s">
        <v>1126</v>
      </c>
      <c r="D147" s="52" t="s">
        <v>1136</v>
      </c>
      <c r="E147" s="52" t="s">
        <v>251</v>
      </c>
      <c r="F147" s="83"/>
      <c r="G147" s="83"/>
      <c r="H147" s="83"/>
      <c r="I147" s="83"/>
      <c r="J147" s="83"/>
      <c r="K147" s="92"/>
      <c r="L147" s="54"/>
      <c r="M147" s="55"/>
      <c r="N147" s="56"/>
      <c r="O147" s="56"/>
      <c r="P147" s="55"/>
      <c r="Q147" s="55"/>
      <c r="R147" s="54">
        <v>0.95</v>
      </c>
      <c r="S147" s="55">
        <v>0.08</v>
      </c>
      <c r="T147" s="55">
        <v>0.67</v>
      </c>
      <c r="U147" s="55">
        <v>0.06</v>
      </c>
      <c r="V147" s="55">
        <f t="shared" si="26"/>
        <v>0.44000000000000006</v>
      </c>
      <c r="W147" s="55">
        <f t="shared" si="27"/>
        <v>7.0710678118654752E-2</v>
      </c>
      <c r="X147" s="54"/>
      <c r="Y147" s="55"/>
      <c r="Z147" s="55"/>
      <c r="AA147" s="55"/>
      <c r="AB147" s="55"/>
      <c r="AC147" s="55"/>
      <c r="AD147" s="53" t="s">
        <v>1139</v>
      </c>
      <c r="AE147" s="6">
        <v>25.390999999999998</v>
      </c>
      <c r="AF147" s="6">
        <v>-80.63</v>
      </c>
      <c r="AG147" s="30">
        <v>3</v>
      </c>
      <c r="AH147" s="54" t="s">
        <v>1137</v>
      </c>
      <c r="AI147" s="56"/>
      <c r="AJ147" s="56" t="s">
        <v>1131</v>
      </c>
      <c r="AK147" s="97"/>
      <c r="AL147" s="56" t="s">
        <v>1130</v>
      </c>
      <c r="AM147" s="52" t="s">
        <v>679</v>
      </c>
      <c r="AN147" s="83"/>
      <c r="AO147" s="97"/>
      <c r="AP147" s="63"/>
      <c r="AQ147" s="56"/>
    </row>
    <row r="148" spans="1:43" ht="55.5" customHeight="1" x14ac:dyDescent="0.25">
      <c r="A148" s="62"/>
      <c r="B148" s="52" t="s">
        <v>1123</v>
      </c>
      <c r="C148" s="59" t="s">
        <v>98</v>
      </c>
      <c r="D148" s="52" t="s">
        <v>852</v>
      </c>
      <c r="E148" s="52" t="s">
        <v>853</v>
      </c>
      <c r="F148" s="83"/>
      <c r="G148" s="83"/>
      <c r="H148" s="83"/>
      <c r="I148" s="83"/>
      <c r="J148" s="83"/>
      <c r="K148" s="92"/>
      <c r="L148" s="54"/>
      <c r="M148" s="55"/>
      <c r="N148" s="56"/>
      <c r="O148" s="56"/>
      <c r="P148" s="55"/>
      <c r="Q148" s="55"/>
      <c r="R148" s="54">
        <v>0.82</v>
      </c>
      <c r="S148" s="55">
        <v>0.1</v>
      </c>
      <c r="T148" s="55">
        <v>0.39</v>
      </c>
      <c r="U148" s="55">
        <v>0.19</v>
      </c>
      <c r="V148" s="55">
        <f t="shared" si="26"/>
        <v>0.375</v>
      </c>
      <c r="W148" s="55">
        <f t="shared" si="27"/>
        <v>0.15182226450688976</v>
      </c>
      <c r="X148" s="54"/>
      <c r="Y148" s="55"/>
      <c r="Z148" s="55"/>
      <c r="AA148" s="55"/>
      <c r="AB148" s="55"/>
      <c r="AC148" s="55"/>
      <c r="AD148" s="52" t="s">
        <v>1127</v>
      </c>
      <c r="AE148" s="60">
        <v>25.387899999999998</v>
      </c>
      <c r="AF148" s="60">
        <v>-80.631900000000002</v>
      </c>
      <c r="AG148" s="56">
        <v>6</v>
      </c>
      <c r="AH148" s="54" t="s">
        <v>1137</v>
      </c>
      <c r="AI148" s="56"/>
      <c r="AJ148" s="56" t="s">
        <v>1131</v>
      </c>
      <c r="AK148" s="97"/>
      <c r="AL148" s="56" t="s">
        <v>1129</v>
      </c>
      <c r="AM148" s="52" t="s">
        <v>679</v>
      </c>
      <c r="AN148" s="83"/>
      <c r="AO148" s="97"/>
      <c r="AP148" s="63"/>
      <c r="AQ148" s="56"/>
    </row>
    <row r="149" spans="1:43" ht="55.5" customHeight="1" x14ac:dyDescent="0.25">
      <c r="A149" s="62"/>
      <c r="B149" s="52" t="s">
        <v>1123</v>
      </c>
      <c r="C149" s="59" t="s">
        <v>1124</v>
      </c>
      <c r="D149" s="52" t="s">
        <v>1132</v>
      </c>
      <c r="E149" s="52" t="s">
        <v>853</v>
      </c>
      <c r="F149" s="83"/>
      <c r="G149" s="83"/>
      <c r="H149" s="83"/>
      <c r="I149" s="83"/>
      <c r="J149" s="83"/>
      <c r="K149" s="92"/>
      <c r="L149" s="54"/>
      <c r="M149" s="55"/>
      <c r="N149" s="56"/>
      <c r="O149" s="56"/>
      <c r="P149" s="55"/>
      <c r="Q149" s="55"/>
      <c r="R149" s="54">
        <v>0.94</v>
      </c>
      <c r="S149" s="55">
        <v>0.11</v>
      </c>
      <c r="T149" s="55">
        <v>0.12</v>
      </c>
      <c r="U149" s="55">
        <v>0.16</v>
      </c>
      <c r="V149" s="55">
        <f t="shared" si="26"/>
        <v>0.33249999999999996</v>
      </c>
      <c r="W149" s="55">
        <f t="shared" si="27"/>
        <v>0.1372953021774598</v>
      </c>
      <c r="X149" s="54"/>
      <c r="Y149" s="55"/>
      <c r="Z149" s="55"/>
      <c r="AA149" s="55"/>
      <c r="AB149" s="55"/>
      <c r="AC149" s="55"/>
      <c r="AD149" s="52" t="s">
        <v>1127</v>
      </c>
      <c r="AE149" s="60">
        <v>25.387899999999998</v>
      </c>
      <c r="AF149" s="60">
        <v>-80.631900000000002</v>
      </c>
      <c r="AG149" s="56">
        <v>6</v>
      </c>
      <c r="AH149" s="54" t="s">
        <v>1137</v>
      </c>
      <c r="AI149" s="56"/>
      <c r="AJ149" s="56" t="s">
        <v>1131</v>
      </c>
      <c r="AK149" s="97"/>
      <c r="AL149" s="56" t="s">
        <v>1129</v>
      </c>
      <c r="AM149" s="52" t="s">
        <v>679</v>
      </c>
      <c r="AN149" s="83"/>
      <c r="AO149" s="97"/>
      <c r="AP149" s="63"/>
      <c r="AQ149" s="56"/>
    </row>
    <row r="150" spans="1:43" ht="55.5" customHeight="1" x14ac:dyDescent="0.25">
      <c r="A150" s="62"/>
      <c r="B150" s="52" t="s">
        <v>1123</v>
      </c>
      <c r="C150" s="59" t="s">
        <v>1125</v>
      </c>
      <c r="D150" s="52" t="s">
        <v>1133</v>
      </c>
      <c r="E150" s="52" t="s">
        <v>251</v>
      </c>
      <c r="F150" s="84"/>
      <c r="G150" s="84"/>
      <c r="H150" s="84"/>
      <c r="I150" s="84"/>
      <c r="J150" s="84"/>
      <c r="K150" s="93"/>
      <c r="L150" s="54"/>
      <c r="M150" s="55"/>
      <c r="N150" s="56"/>
      <c r="O150" s="56"/>
      <c r="P150" s="55"/>
      <c r="Q150" s="55"/>
      <c r="R150" s="54">
        <v>0.5</v>
      </c>
      <c r="S150" s="55">
        <v>0.35</v>
      </c>
      <c r="T150" s="55">
        <v>0.06</v>
      </c>
      <c r="U150" s="55">
        <v>0.1</v>
      </c>
      <c r="V150" s="55">
        <f t="shared" si="26"/>
        <v>0.2525</v>
      </c>
      <c r="W150" s="55">
        <f t="shared" si="27"/>
        <v>0.257390753524675</v>
      </c>
      <c r="X150" s="54"/>
      <c r="Y150" s="1"/>
      <c r="Z150" s="1"/>
      <c r="AA150" s="1"/>
      <c r="AB150" s="1"/>
      <c r="AC150" s="35"/>
      <c r="AD150" s="53" t="s">
        <v>1127</v>
      </c>
      <c r="AE150" s="60">
        <v>25.387899999999998</v>
      </c>
      <c r="AF150" s="60">
        <v>-80.631900000000002</v>
      </c>
      <c r="AG150" s="56">
        <v>6</v>
      </c>
      <c r="AH150" s="54" t="s">
        <v>1137</v>
      </c>
      <c r="AI150" s="56"/>
      <c r="AJ150" s="56" t="s">
        <v>1131</v>
      </c>
      <c r="AK150" s="98"/>
      <c r="AL150" s="56" t="s">
        <v>1129</v>
      </c>
      <c r="AM150" s="52" t="s">
        <v>679</v>
      </c>
      <c r="AN150" s="84"/>
      <c r="AO150" s="98"/>
      <c r="AP150" s="63"/>
      <c r="AQ150" s="56"/>
    </row>
    <row r="151" spans="1:43" s="15" customFormat="1" ht="55.5" customHeight="1" x14ac:dyDescent="0.25">
      <c r="A151" s="66">
        <v>30</v>
      </c>
      <c r="B151" s="51" t="s">
        <v>23</v>
      </c>
      <c r="C151" s="9" t="s">
        <v>18</v>
      </c>
      <c r="D151" s="51" t="s">
        <v>726</v>
      </c>
      <c r="E151" s="51" t="s">
        <v>270</v>
      </c>
      <c r="F151" s="27" t="s">
        <v>1527</v>
      </c>
      <c r="G151" s="82" t="s">
        <v>1530</v>
      </c>
      <c r="H151" s="96" t="s">
        <v>2381</v>
      </c>
      <c r="I151" s="82" t="s">
        <v>1531</v>
      </c>
      <c r="J151" s="82" t="s">
        <v>1523</v>
      </c>
      <c r="K151" s="91" t="s">
        <v>1532</v>
      </c>
      <c r="L151" s="57"/>
      <c r="M151" s="57"/>
      <c r="N151" s="57"/>
      <c r="O151" s="57"/>
      <c r="P151" s="57"/>
      <c r="Q151" s="57"/>
      <c r="R151" s="13">
        <v>0.14000000000000001</v>
      </c>
      <c r="S151" s="5">
        <v>0.11</v>
      </c>
      <c r="T151" s="5">
        <v>0</v>
      </c>
      <c r="U151" s="57"/>
      <c r="V151" s="5">
        <v>0.09</v>
      </c>
      <c r="W151" s="5">
        <v>0.11</v>
      </c>
      <c r="X151" s="13"/>
      <c r="Y151" s="55"/>
      <c r="Z151" s="55"/>
      <c r="AA151" s="55"/>
      <c r="AB151" s="55"/>
      <c r="AC151" s="55"/>
      <c r="AD151" s="53" t="s">
        <v>208</v>
      </c>
      <c r="AE151" s="8">
        <v>-36.434199999999997</v>
      </c>
      <c r="AF151" s="8">
        <v>145.26599999999999</v>
      </c>
      <c r="AG151" s="31">
        <v>113</v>
      </c>
      <c r="AH151" s="13" t="s">
        <v>1525</v>
      </c>
      <c r="AI151" s="57"/>
      <c r="AJ151" s="57" t="s">
        <v>207</v>
      </c>
      <c r="AK151" s="96" t="s">
        <v>1522</v>
      </c>
      <c r="AL151" s="57" t="s">
        <v>951</v>
      </c>
      <c r="AM151" s="51" t="s">
        <v>673</v>
      </c>
      <c r="AN151" s="82" t="s">
        <v>1521</v>
      </c>
      <c r="AO151" s="96" t="s">
        <v>1524</v>
      </c>
      <c r="AP151" s="67"/>
      <c r="AQ151" s="57"/>
    </row>
    <row r="152" spans="1:43" ht="55.5" customHeight="1" x14ac:dyDescent="0.25">
      <c r="A152" s="62"/>
      <c r="B152" s="52" t="s">
        <v>23</v>
      </c>
      <c r="C152" s="59" t="s">
        <v>24</v>
      </c>
      <c r="D152" s="52" t="s">
        <v>756</v>
      </c>
      <c r="E152" s="52" t="s">
        <v>270</v>
      </c>
      <c r="F152" s="28" t="s">
        <v>1528</v>
      </c>
      <c r="G152" s="83"/>
      <c r="H152" s="97"/>
      <c r="I152" s="83"/>
      <c r="J152" s="83"/>
      <c r="K152" s="92"/>
      <c r="L152" s="54"/>
      <c r="M152" s="55"/>
      <c r="N152" s="56"/>
      <c r="O152" s="56"/>
      <c r="P152" s="55"/>
      <c r="Q152" s="55"/>
      <c r="R152" s="54">
        <v>0.08</v>
      </c>
      <c r="S152" s="55">
        <v>7.0000000000000007E-2</v>
      </c>
      <c r="T152" s="55">
        <v>0</v>
      </c>
      <c r="U152" s="56"/>
      <c r="V152" s="55">
        <v>0.05</v>
      </c>
      <c r="W152" s="55">
        <v>7.0000000000000007E-2</v>
      </c>
      <c r="X152" s="54"/>
      <c r="Y152" s="55"/>
      <c r="Z152" s="55"/>
      <c r="AA152" s="55"/>
      <c r="AB152" s="55"/>
      <c r="AC152" s="55"/>
      <c r="AD152" s="4" t="s">
        <v>209</v>
      </c>
      <c r="AE152" s="8">
        <v>-36.433399999999999</v>
      </c>
      <c r="AF152" s="8">
        <v>145.2663</v>
      </c>
      <c r="AG152" s="31">
        <v>114</v>
      </c>
      <c r="AH152" s="54" t="s">
        <v>1526</v>
      </c>
      <c r="AI152" s="56"/>
      <c r="AJ152" s="56" t="s">
        <v>207</v>
      </c>
      <c r="AK152" s="97"/>
      <c r="AL152" s="56" t="s">
        <v>951</v>
      </c>
      <c r="AM152" s="52" t="s">
        <v>673</v>
      </c>
      <c r="AN152" s="83"/>
      <c r="AO152" s="97"/>
      <c r="AP152" s="63"/>
      <c r="AQ152" s="56"/>
    </row>
    <row r="153" spans="1:43" s="16" customFormat="1" ht="55.5" customHeight="1" x14ac:dyDescent="0.25">
      <c r="A153" s="64"/>
      <c r="B153" s="53" t="s">
        <v>23</v>
      </c>
      <c r="C153" s="10" t="s">
        <v>18</v>
      </c>
      <c r="D153" s="53" t="s">
        <v>726</v>
      </c>
      <c r="E153" s="53" t="s">
        <v>270</v>
      </c>
      <c r="F153" s="29" t="s">
        <v>1529</v>
      </c>
      <c r="G153" s="84"/>
      <c r="H153" s="98"/>
      <c r="I153" s="84"/>
      <c r="J153" s="84"/>
      <c r="K153" s="93"/>
      <c r="L153" s="58"/>
      <c r="M153" s="58"/>
      <c r="N153" s="58"/>
      <c r="O153" s="58"/>
      <c r="P153" s="58"/>
      <c r="Q153" s="58"/>
      <c r="R153" s="12">
        <v>0.46</v>
      </c>
      <c r="S153" s="1">
        <v>0.49</v>
      </c>
      <c r="T153" s="1">
        <v>0</v>
      </c>
      <c r="U153" s="58"/>
      <c r="V153" s="1">
        <v>0.3</v>
      </c>
      <c r="W153" s="1">
        <v>0.43</v>
      </c>
      <c r="X153" s="12"/>
      <c r="Y153" s="1"/>
      <c r="Z153" s="1"/>
      <c r="AA153" s="1"/>
      <c r="AB153" s="1"/>
      <c r="AC153" s="1"/>
      <c r="AD153" s="4" t="s">
        <v>210</v>
      </c>
      <c r="AE153" s="6">
        <v>-36.4328</v>
      </c>
      <c r="AF153" s="6">
        <v>145.26660000000001</v>
      </c>
      <c r="AG153" s="58">
        <v>116</v>
      </c>
      <c r="AH153" s="12" t="s">
        <v>2342</v>
      </c>
      <c r="AI153" s="58" t="s">
        <v>211</v>
      </c>
      <c r="AJ153" s="58"/>
      <c r="AK153" s="98"/>
      <c r="AL153" s="58" t="s">
        <v>951</v>
      </c>
      <c r="AM153" s="53" t="s">
        <v>673</v>
      </c>
      <c r="AN153" s="84"/>
      <c r="AO153" s="98"/>
      <c r="AP153" s="65"/>
      <c r="AQ153" s="58"/>
    </row>
    <row r="154" spans="1:43" s="2" customFormat="1" ht="55.5" customHeight="1" x14ac:dyDescent="0.25">
      <c r="A154" s="68">
        <v>31</v>
      </c>
      <c r="B154" s="4" t="s">
        <v>504</v>
      </c>
      <c r="C154" s="11" t="s">
        <v>38</v>
      </c>
      <c r="D154" s="4" t="s">
        <v>590</v>
      </c>
      <c r="E154" s="4" t="s">
        <v>886</v>
      </c>
      <c r="F154" s="18" t="s">
        <v>1535</v>
      </c>
      <c r="G154" s="18" t="s">
        <v>1534</v>
      </c>
      <c r="H154" s="18" t="s">
        <v>2382</v>
      </c>
      <c r="I154" s="18" t="s">
        <v>1536</v>
      </c>
      <c r="J154" s="18" t="s">
        <v>1533</v>
      </c>
      <c r="K154" s="40" t="s">
        <v>1538</v>
      </c>
      <c r="L154" s="14">
        <v>0.5</v>
      </c>
      <c r="M154" s="3">
        <v>7.0000000000000007E-2</v>
      </c>
      <c r="P154" s="3"/>
      <c r="Q154" s="3"/>
      <c r="R154" s="14"/>
      <c r="S154" s="3"/>
      <c r="T154" s="3"/>
      <c r="U154" s="3"/>
      <c r="V154" s="3"/>
      <c r="W154" s="3"/>
      <c r="X154" s="14"/>
      <c r="Y154" s="3"/>
      <c r="Z154" s="3"/>
      <c r="AA154" s="3"/>
      <c r="AB154" s="3"/>
      <c r="AC154" s="3"/>
      <c r="AD154" s="4" t="s">
        <v>509</v>
      </c>
      <c r="AE154" s="8">
        <v>37.235199999999999</v>
      </c>
      <c r="AF154" s="8">
        <v>110.33540000000001</v>
      </c>
      <c r="AG154" s="2">
        <v>1045</v>
      </c>
      <c r="AH154" s="14" t="s">
        <v>507</v>
      </c>
      <c r="AI154" s="2" t="s">
        <v>508</v>
      </c>
      <c r="AK154" s="19" t="s">
        <v>505</v>
      </c>
      <c r="AL154" s="2" t="s">
        <v>506</v>
      </c>
      <c r="AM154" s="4" t="s">
        <v>678</v>
      </c>
      <c r="AN154" s="4" t="s">
        <v>2338</v>
      </c>
      <c r="AO154" s="18" t="s">
        <v>1537</v>
      </c>
      <c r="AP154" s="69"/>
    </row>
    <row r="155" spans="1:43" ht="55.5" customHeight="1" x14ac:dyDescent="0.25">
      <c r="A155" s="62">
        <v>32</v>
      </c>
      <c r="B155" s="52" t="s">
        <v>1254</v>
      </c>
      <c r="C155" s="59" t="s">
        <v>1262</v>
      </c>
      <c r="D155" s="52" t="s">
        <v>1255</v>
      </c>
      <c r="E155" s="52" t="s">
        <v>1263</v>
      </c>
      <c r="F155" s="52" t="s">
        <v>1261</v>
      </c>
      <c r="G155" s="52" t="s">
        <v>1309</v>
      </c>
      <c r="H155" s="52" t="s">
        <v>2383</v>
      </c>
      <c r="I155" s="49" t="s">
        <v>1260</v>
      </c>
      <c r="J155" s="49" t="s">
        <v>1256</v>
      </c>
      <c r="K155" s="43" t="s">
        <v>1308</v>
      </c>
      <c r="L155" s="54"/>
      <c r="M155" s="55"/>
      <c r="N155" s="56"/>
      <c r="O155" s="56"/>
      <c r="P155" s="55">
        <v>0.28999999999999998</v>
      </c>
      <c r="Q155" s="55">
        <v>0.09</v>
      </c>
      <c r="R155" s="54"/>
      <c r="S155" s="55"/>
      <c r="T155" s="55"/>
      <c r="U155" s="55"/>
      <c r="V155" s="55">
        <v>0.06</v>
      </c>
      <c r="W155" s="55">
        <v>0.04</v>
      </c>
      <c r="X155" s="54"/>
      <c r="Y155" s="1"/>
      <c r="Z155" s="1"/>
      <c r="AA155" s="1"/>
      <c r="AB155" s="1">
        <v>0.35</v>
      </c>
      <c r="AC155" s="55">
        <v>0.1</v>
      </c>
      <c r="AD155" s="52" t="s">
        <v>1264</v>
      </c>
      <c r="AE155" s="60">
        <v>-23.1846</v>
      </c>
      <c r="AF155" s="60">
        <v>18.686900000000001</v>
      </c>
      <c r="AG155" s="56">
        <v>1260</v>
      </c>
      <c r="AH155" s="54"/>
      <c r="AI155" s="56"/>
      <c r="AJ155" s="56" t="s">
        <v>1259</v>
      </c>
      <c r="AK155" s="52" t="s">
        <v>2331</v>
      </c>
      <c r="AL155" s="56" t="s">
        <v>1257</v>
      </c>
      <c r="AM155" s="52" t="s">
        <v>675</v>
      </c>
      <c r="AN155" s="52" t="s">
        <v>2339</v>
      </c>
      <c r="AO155" s="52" t="s">
        <v>1258</v>
      </c>
      <c r="AP155" s="63">
        <v>4</v>
      </c>
      <c r="AQ155" s="56"/>
    </row>
    <row r="156" spans="1:43" s="15" customFormat="1" ht="55.5" customHeight="1" x14ac:dyDescent="0.25">
      <c r="A156" s="66">
        <v>33</v>
      </c>
      <c r="B156" s="51" t="s">
        <v>106</v>
      </c>
      <c r="C156" s="9" t="s">
        <v>110</v>
      </c>
      <c r="D156" s="51" t="s">
        <v>693</v>
      </c>
      <c r="E156" s="51" t="s">
        <v>363</v>
      </c>
      <c r="F156" s="82" t="s">
        <v>1543</v>
      </c>
      <c r="G156" s="82" t="s">
        <v>1542</v>
      </c>
      <c r="H156" s="96" t="s">
        <v>2384</v>
      </c>
      <c r="I156" s="82" t="s">
        <v>1545</v>
      </c>
      <c r="J156" s="82" t="s">
        <v>1541</v>
      </c>
      <c r="K156" s="91" t="s">
        <v>1544</v>
      </c>
      <c r="L156" s="13"/>
      <c r="M156" s="5"/>
      <c r="N156" s="57"/>
      <c r="O156" s="57"/>
      <c r="P156" s="5"/>
      <c r="Q156" s="5"/>
      <c r="R156" s="13"/>
      <c r="S156" s="5"/>
      <c r="T156" s="5"/>
      <c r="U156" s="5"/>
      <c r="V156" s="5">
        <v>4.4250000000000001E-3</v>
      </c>
      <c r="W156" s="5">
        <v>-4.4250000000000001E-3</v>
      </c>
      <c r="X156" s="13"/>
      <c r="Y156" s="55"/>
      <c r="Z156" s="55"/>
      <c r="AA156" s="55"/>
      <c r="AB156" s="55"/>
      <c r="AC156" s="5"/>
      <c r="AD156" s="51" t="s">
        <v>107</v>
      </c>
      <c r="AE156" s="7">
        <v>37.411833333333334</v>
      </c>
      <c r="AF156" s="7">
        <v>-118.4265</v>
      </c>
      <c r="AG156" s="57">
        <v>1276</v>
      </c>
      <c r="AH156" s="13">
        <v>0.3</v>
      </c>
      <c r="AI156" s="57"/>
      <c r="AJ156" s="57" t="s">
        <v>331</v>
      </c>
      <c r="AK156" s="51"/>
      <c r="AL156" s="57" t="s">
        <v>952</v>
      </c>
      <c r="AM156" s="51" t="s">
        <v>675</v>
      </c>
      <c r="AN156" s="82" t="s">
        <v>1540</v>
      </c>
      <c r="AO156" s="82" t="s">
        <v>1547</v>
      </c>
      <c r="AP156" s="67">
        <v>4</v>
      </c>
      <c r="AQ156" s="57"/>
    </row>
    <row r="157" spans="1:43" ht="55.5" customHeight="1" x14ac:dyDescent="0.25">
      <c r="A157" s="62"/>
      <c r="B157" s="52" t="s">
        <v>106</v>
      </c>
      <c r="C157" s="59" t="s">
        <v>110</v>
      </c>
      <c r="D157" s="52" t="s">
        <v>693</v>
      </c>
      <c r="E157" s="52" t="s">
        <v>363</v>
      </c>
      <c r="F157" s="83"/>
      <c r="G157" s="83"/>
      <c r="H157" s="97"/>
      <c r="I157" s="83"/>
      <c r="J157" s="83"/>
      <c r="K157" s="92"/>
      <c r="L157" s="54"/>
      <c r="M157" s="55"/>
      <c r="N157" s="56"/>
      <c r="O157" s="56"/>
      <c r="P157" s="55"/>
      <c r="Q157" s="55"/>
      <c r="R157" s="54"/>
      <c r="S157" s="55"/>
      <c r="T157" s="55"/>
      <c r="U157" s="55"/>
      <c r="V157" s="55">
        <v>0.24780000000000002</v>
      </c>
      <c r="W157" s="55">
        <v>5.7500000000000002E-2</v>
      </c>
      <c r="X157" s="54"/>
      <c r="Y157" s="55"/>
      <c r="Z157" s="55"/>
      <c r="AA157" s="55"/>
      <c r="AB157" s="55"/>
      <c r="AC157" s="55"/>
      <c r="AD157" s="52" t="s">
        <v>107</v>
      </c>
      <c r="AE157" s="60">
        <v>36.999833333333335</v>
      </c>
      <c r="AF157" s="60">
        <v>-118.22633333333333</v>
      </c>
      <c r="AG157" s="56">
        <v>1177</v>
      </c>
      <c r="AH157" s="54">
        <v>1.2</v>
      </c>
      <c r="AI157" s="56"/>
      <c r="AJ157" s="56" t="s">
        <v>331</v>
      </c>
      <c r="AK157" s="52"/>
      <c r="AL157" s="56" t="s">
        <v>952</v>
      </c>
      <c r="AM157" s="52" t="s">
        <v>671</v>
      </c>
      <c r="AN157" s="83"/>
      <c r="AO157" s="83"/>
      <c r="AP157" s="63">
        <v>4</v>
      </c>
      <c r="AQ157" s="56"/>
    </row>
    <row r="158" spans="1:43" ht="55.5" customHeight="1" x14ac:dyDescent="0.25">
      <c r="A158" s="62"/>
      <c r="B158" s="52" t="s">
        <v>106</v>
      </c>
      <c r="C158" s="59" t="s">
        <v>110</v>
      </c>
      <c r="D158" s="52" t="s">
        <v>693</v>
      </c>
      <c r="E158" s="52" t="s">
        <v>363</v>
      </c>
      <c r="F158" s="83"/>
      <c r="G158" s="83"/>
      <c r="H158" s="97"/>
      <c r="I158" s="83"/>
      <c r="J158" s="83"/>
      <c r="K158" s="92"/>
      <c r="L158" s="54"/>
      <c r="M158" s="55"/>
      <c r="N158" s="56"/>
      <c r="O158" s="56"/>
      <c r="P158" s="55"/>
      <c r="Q158" s="55"/>
      <c r="R158" s="54"/>
      <c r="S158" s="55"/>
      <c r="T158" s="55"/>
      <c r="U158" s="55"/>
      <c r="V158" s="55">
        <v>0.80969999999999998</v>
      </c>
      <c r="W158" s="55">
        <v>2.6599999999999967E-2</v>
      </c>
      <c r="X158" s="54"/>
      <c r="Y158" s="55"/>
      <c r="Z158" s="55"/>
      <c r="AA158" s="55"/>
      <c r="AB158" s="55"/>
      <c r="AC158" s="55"/>
      <c r="AD158" s="52" t="s">
        <v>107</v>
      </c>
      <c r="AE158" s="60">
        <v>37.291499999999999</v>
      </c>
      <c r="AF158" s="60">
        <v>-118.31716666666667</v>
      </c>
      <c r="AG158" s="56">
        <v>1218</v>
      </c>
      <c r="AH158" s="54">
        <v>1.8</v>
      </c>
      <c r="AI158" s="56"/>
      <c r="AJ158" s="56" t="s">
        <v>331</v>
      </c>
      <c r="AK158" s="52"/>
      <c r="AL158" s="56" t="s">
        <v>952</v>
      </c>
      <c r="AM158" s="52" t="s">
        <v>675</v>
      </c>
      <c r="AN158" s="83"/>
      <c r="AO158" s="83"/>
      <c r="AP158" s="63">
        <v>4</v>
      </c>
      <c r="AQ158" s="56"/>
    </row>
    <row r="159" spans="1:43" ht="55.5" customHeight="1" x14ac:dyDescent="0.25">
      <c r="A159" s="62"/>
      <c r="B159" s="52" t="s">
        <v>106</v>
      </c>
      <c r="C159" s="59" t="s">
        <v>110</v>
      </c>
      <c r="D159" s="52" t="s">
        <v>693</v>
      </c>
      <c r="E159" s="52" t="s">
        <v>363</v>
      </c>
      <c r="F159" s="83"/>
      <c r="G159" s="83"/>
      <c r="H159" s="97"/>
      <c r="I159" s="83"/>
      <c r="J159" s="83"/>
      <c r="K159" s="92"/>
      <c r="L159" s="54"/>
      <c r="M159" s="55"/>
      <c r="N159" s="56"/>
      <c r="O159" s="56"/>
      <c r="P159" s="55"/>
      <c r="Q159" s="55"/>
      <c r="R159" s="54"/>
      <c r="S159" s="55"/>
      <c r="T159" s="55"/>
      <c r="U159" s="55"/>
      <c r="V159" s="55">
        <v>0.60619999999999996</v>
      </c>
      <c r="W159" s="55">
        <v>6.1900000000000045E-2</v>
      </c>
      <c r="X159" s="54"/>
      <c r="Y159" s="55"/>
      <c r="Z159" s="55"/>
      <c r="AA159" s="55"/>
      <c r="AB159" s="55"/>
      <c r="AC159" s="55"/>
      <c r="AD159" s="52" t="s">
        <v>107</v>
      </c>
      <c r="AE159" s="60">
        <v>36.784166666666664</v>
      </c>
      <c r="AF159" s="60">
        <v>-118.1645</v>
      </c>
      <c r="AG159" s="56">
        <v>1174</v>
      </c>
      <c r="AH159" s="54">
        <v>2</v>
      </c>
      <c r="AI159" s="56"/>
      <c r="AJ159" s="56" t="s">
        <v>331</v>
      </c>
      <c r="AK159" s="97" t="s">
        <v>953</v>
      </c>
      <c r="AL159" s="56" t="s">
        <v>952</v>
      </c>
      <c r="AM159" s="52" t="s">
        <v>671</v>
      </c>
      <c r="AN159" s="83"/>
      <c r="AO159" s="83"/>
      <c r="AP159" s="63">
        <v>4</v>
      </c>
      <c r="AQ159" s="56"/>
    </row>
    <row r="160" spans="1:43" ht="55.5" customHeight="1" x14ac:dyDescent="0.25">
      <c r="A160" s="62"/>
      <c r="B160" s="52" t="s">
        <v>106</v>
      </c>
      <c r="C160" s="59" t="s">
        <v>110</v>
      </c>
      <c r="D160" s="52" t="s">
        <v>693</v>
      </c>
      <c r="E160" s="52" t="s">
        <v>363</v>
      </c>
      <c r="F160" s="83"/>
      <c r="G160" s="83"/>
      <c r="H160" s="97"/>
      <c r="I160" s="83"/>
      <c r="J160" s="83"/>
      <c r="K160" s="92"/>
      <c r="L160" s="54"/>
      <c r="M160" s="55"/>
      <c r="N160" s="56"/>
      <c r="O160" s="56"/>
      <c r="P160" s="55"/>
      <c r="Q160" s="55"/>
      <c r="R160" s="54"/>
      <c r="S160" s="55"/>
      <c r="T160" s="55"/>
      <c r="U160" s="55"/>
      <c r="V160" s="55">
        <v>0.37609999999999999</v>
      </c>
      <c r="W160" s="55">
        <v>9.2899999999999996E-2</v>
      </c>
      <c r="X160" s="54"/>
      <c r="Y160" s="55"/>
      <c r="Z160" s="55"/>
      <c r="AA160" s="55"/>
      <c r="AB160" s="55"/>
      <c r="AC160" s="55"/>
      <c r="AD160" s="52" t="s">
        <v>107</v>
      </c>
      <c r="AE160" s="60">
        <v>36.799999999999997</v>
      </c>
      <c r="AF160" s="60">
        <v>-118.16</v>
      </c>
      <c r="AG160" s="56">
        <v>1156</v>
      </c>
      <c r="AH160" s="54">
        <v>3.2</v>
      </c>
      <c r="AI160" s="56"/>
      <c r="AJ160" s="56" t="s">
        <v>331</v>
      </c>
      <c r="AK160" s="97"/>
      <c r="AL160" s="56" t="s">
        <v>952</v>
      </c>
      <c r="AM160" s="52" t="s">
        <v>671</v>
      </c>
      <c r="AN160" s="83"/>
      <c r="AO160" s="83"/>
      <c r="AP160" s="63">
        <v>4</v>
      </c>
      <c r="AQ160" s="56"/>
    </row>
    <row r="161" spans="1:43" ht="55.5" customHeight="1" x14ac:dyDescent="0.25">
      <c r="A161" s="62"/>
      <c r="B161" s="52" t="s">
        <v>106</v>
      </c>
      <c r="C161" s="59" t="s">
        <v>108</v>
      </c>
      <c r="D161" s="52" t="s">
        <v>694</v>
      </c>
      <c r="E161" s="52" t="s">
        <v>1546</v>
      </c>
      <c r="F161" s="83"/>
      <c r="G161" s="83"/>
      <c r="H161" s="97"/>
      <c r="I161" s="83"/>
      <c r="J161" s="83"/>
      <c r="K161" s="92"/>
      <c r="L161" s="54"/>
      <c r="M161" s="55"/>
      <c r="N161" s="56"/>
      <c r="O161" s="56"/>
      <c r="P161" s="55"/>
      <c r="Q161" s="55"/>
      <c r="R161" s="54"/>
      <c r="S161" s="55"/>
      <c r="T161" s="55"/>
      <c r="U161" s="55"/>
      <c r="V161" s="55">
        <v>0.3407</v>
      </c>
      <c r="W161" s="55">
        <v>3.1000000000000014E-2</v>
      </c>
      <c r="X161" s="54"/>
      <c r="Y161" s="55"/>
      <c r="Z161" s="55"/>
      <c r="AA161" s="55"/>
      <c r="AB161" s="55"/>
      <c r="AC161" s="55"/>
      <c r="AD161" s="52" t="s">
        <v>107</v>
      </c>
      <c r="AE161" s="60">
        <v>36.999833333333335</v>
      </c>
      <c r="AF161" s="60">
        <v>-118.22633333333333</v>
      </c>
      <c r="AG161" s="56">
        <v>1177</v>
      </c>
      <c r="AH161" s="54">
        <v>1.2</v>
      </c>
      <c r="AI161" s="56"/>
      <c r="AJ161" s="56" t="s">
        <v>331</v>
      </c>
      <c r="AK161" s="97"/>
      <c r="AL161" s="56" t="s">
        <v>952</v>
      </c>
      <c r="AM161" s="52" t="s">
        <v>671</v>
      </c>
      <c r="AN161" s="83"/>
      <c r="AO161" s="83"/>
      <c r="AP161" s="63">
        <v>4</v>
      </c>
      <c r="AQ161" s="56"/>
    </row>
    <row r="162" spans="1:43" ht="55.5" customHeight="1" x14ac:dyDescent="0.25">
      <c r="A162" s="62"/>
      <c r="B162" s="52" t="s">
        <v>106</v>
      </c>
      <c r="C162" s="59" t="s">
        <v>108</v>
      </c>
      <c r="D162" s="52" t="s">
        <v>694</v>
      </c>
      <c r="E162" s="52" t="s">
        <v>1546</v>
      </c>
      <c r="F162" s="83"/>
      <c r="G162" s="83"/>
      <c r="H162" s="97"/>
      <c r="I162" s="83"/>
      <c r="J162" s="83"/>
      <c r="K162" s="92"/>
      <c r="L162" s="54"/>
      <c r="M162" s="55"/>
      <c r="N162" s="56"/>
      <c r="O162" s="56"/>
      <c r="P162" s="55"/>
      <c r="Q162" s="55"/>
      <c r="R162" s="54"/>
      <c r="S162" s="55"/>
      <c r="T162" s="55"/>
      <c r="U162" s="55"/>
      <c r="V162" s="55">
        <v>0.7168000000000001</v>
      </c>
      <c r="W162" s="55">
        <v>4.8699999999999903E-2</v>
      </c>
      <c r="X162" s="54"/>
      <c r="Y162" s="55"/>
      <c r="Z162" s="55"/>
      <c r="AA162" s="55"/>
      <c r="AB162" s="55"/>
      <c r="AC162" s="55"/>
      <c r="AD162" s="52" t="s">
        <v>107</v>
      </c>
      <c r="AE162" s="60">
        <v>37.291499999999999</v>
      </c>
      <c r="AF162" s="60">
        <v>-118.31716666666667</v>
      </c>
      <c r="AG162" s="56">
        <v>1218</v>
      </c>
      <c r="AH162" s="54">
        <v>1.8</v>
      </c>
      <c r="AI162" s="56"/>
      <c r="AJ162" s="56" t="s">
        <v>331</v>
      </c>
      <c r="AK162" s="97"/>
      <c r="AL162" s="56" t="s">
        <v>952</v>
      </c>
      <c r="AM162" s="52" t="s">
        <v>675</v>
      </c>
      <c r="AN162" s="83"/>
      <c r="AO162" s="83"/>
      <c r="AP162" s="63">
        <v>4</v>
      </c>
      <c r="AQ162" s="56"/>
    </row>
    <row r="163" spans="1:43" ht="55.5" customHeight="1" x14ac:dyDescent="0.25">
      <c r="A163" s="62"/>
      <c r="B163" s="52" t="s">
        <v>106</v>
      </c>
      <c r="C163" s="59" t="s">
        <v>108</v>
      </c>
      <c r="D163" s="52" t="s">
        <v>694</v>
      </c>
      <c r="E163" s="52" t="s">
        <v>1546</v>
      </c>
      <c r="F163" s="83"/>
      <c r="G163" s="83"/>
      <c r="H163" s="97"/>
      <c r="I163" s="83"/>
      <c r="J163" s="83"/>
      <c r="K163" s="92"/>
      <c r="L163" s="54"/>
      <c r="M163" s="55"/>
      <c r="N163" s="56"/>
      <c r="O163" s="56"/>
      <c r="P163" s="55"/>
      <c r="Q163" s="55"/>
      <c r="R163" s="54"/>
      <c r="S163" s="55"/>
      <c r="T163" s="55"/>
      <c r="U163" s="55"/>
      <c r="V163" s="55">
        <v>0.80530000000000002</v>
      </c>
      <c r="W163" s="55">
        <v>1.7699999999999959E-2</v>
      </c>
      <c r="X163" s="54"/>
      <c r="Y163" s="55"/>
      <c r="Z163" s="55"/>
      <c r="AA163" s="55"/>
      <c r="AB163" s="55"/>
      <c r="AC163" s="55"/>
      <c r="AD163" s="52" t="s">
        <v>107</v>
      </c>
      <c r="AE163" s="60">
        <v>36.784166666666664</v>
      </c>
      <c r="AF163" s="60">
        <v>-118.1645</v>
      </c>
      <c r="AG163" s="56">
        <v>1174</v>
      </c>
      <c r="AH163" s="54">
        <v>2</v>
      </c>
      <c r="AI163" s="56"/>
      <c r="AJ163" s="56" t="s">
        <v>331</v>
      </c>
      <c r="AK163" s="97"/>
      <c r="AL163" s="56" t="s">
        <v>952</v>
      </c>
      <c r="AM163" s="52" t="s">
        <v>671</v>
      </c>
      <c r="AN163" s="83"/>
      <c r="AO163" s="83"/>
      <c r="AP163" s="63">
        <v>4</v>
      </c>
      <c r="AQ163" s="56"/>
    </row>
    <row r="164" spans="1:43" ht="55.5" customHeight="1" x14ac:dyDescent="0.25">
      <c r="A164" s="62"/>
      <c r="B164" s="52" t="s">
        <v>106</v>
      </c>
      <c r="C164" s="59" t="s">
        <v>108</v>
      </c>
      <c r="D164" s="52" t="s">
        <v>694</v>
      </c>
      <c r="E164" s="52" t="s">
        <v>1546</v>
      </c>
      <c r="F164" s="83"/>
      <c r="G164" s="83"/>
      <c r="H164" s="97"/>
      <c r="I164" s="83"/>
      <c r="J164" s="83"/>
      <c r="K164" s="92"/>
      <c r="L164" s="54"/>
      <c r="M164" s="55"/>
      <c r="N164" s="56"/>
      <c r="O164" s="56"/>
      <c r="P164" s="55"/>
      <c r="Q164" s="55"/>
      <c r="R164" s="54"/>
      <c r="S164" s="55"/>
      <c r="T164" s="55"/>
      <c r="U164" s="55"/>
      <c r="V164" s="55">
        <v>0.7034999999999999</v>
      </c>
      <c r="W164" s="55">
        <v>6.6400000000000001E-2</v>
      </c>
      <c r="X164" s="54"/>
      <c r="Y164" s="55"/>
      <c r="Z164" s="55"/>
      <c r="AA164" s="55"/>
      <c r="AB164" s="55"/>
      <c r="AC164" s="55"/>
      <c r="AD164" s="52" t="s">
        <v>107</v>
      </c>
      <c r="AE164" s="60">
        <v>36.799999999999997</v>
      </c>
      <c r="AF164" s="60">
        <v>-118.16</v>
      </c>
      <c r="AG164" s="56">
        <v>1156</v>
      </c>
      <c r="AH164" s="54">
        <v>3.2</v>
      </c>
      <c r="AI164" s="56"/>
      <c r="AJ164" s="56" t="s">
        <v>331</v>
      </c>
      <c r="AK164" s="97"/>
      <c r="AL164" s="56" t="s">
        <v>952</v>
      </c>
      <c r="AM164" s="52" t="s">
        <v>671</v>
      </c>
      <c r="AN164" s="83"/>
      <c r="AO164" s="83"/>
      <c r="AP164" s="63">
        <v>4</v>
      </c>
      <c r="AQ164" s="56"/>
    </row>
    <row r="165" spans="1:43" ht="55.5" customHeight="1" x14ac:dyDescent="0.25">
      <c r="A165" s="62"/>
      <c r="B165" s="52" t="s">
        <v>106</v>
      </c>
      <c r="C165" s="59" t="s">
        <v>108</v>
      </c>
      <c r="D165" s="52" t="s">
        <v>694</v>
      </c>
      <c r="E165" s="52" t="s">
        <v>1546</v>
      </c>
      <c r="F165" s="83"/>
      <c r="G165" s="83"/>
      <c r="H165" s="97"/>
      <c r="I165" s="83"/>
      <c r="J165" s="83"/>
      <c r="K165" s="92"/>
      <c r="L165" s="54"/>
      <c r="M165" s="55"/>
      <c r="N165" s="56"/>
      <c r="O165" s="56"/>
      <c r="P165" s="55"/>
      <c r="Q165" s="55"/>
      <c r="R165" s="54"/>
      <c r="S165" s="55"/>
      <c r="T165" s="55"/>
      <c r="U165" s="55"/>
      <c r="V165" s="55">
        <v>0.61950000000000005</v>
      </c>
      <c r="W165" s="55">
        <v>3.5399999999999918E-2</v>
      </c>
      <c r="X165" s="54"/>
      <c r="Y165" s="55"/>
      <c r="Z165" s="55"/>
      <c r="AA165" s="55"/>
      <c r="AB165" s="55"/>
      <c r="AC165" s="55"/>
      <c r="AD165" s="52" t="s">
        <v>107</v>
      </c>
      <c r="AE165" s="60">
        <v>36.817999999999998</v>
      </c>
      <c r="AF165" s="60">
        <v>-118.158</v>
      </c>
      <c r="AG165" s="56">
        <v>1153</v>
      </c>
      <c r="AH165" s="54">
        <v>4.0999999999999996</v>
      </c>
      <c r="AI165" s="56"/>
      <c r="AJ165" s="56" t="s">
        <v>331</v>
      </c>
      <c r="AK165" s="97"/>
      <c r="AL165" s="56" t="s">
        <v>952</v>
      </c>
      <c r="AM165" s="52" t="s">
        <v>675</v>
      </c>
      <c r="AN165" s="83"/>
      <c r="AO165" s="83"/>
      <c r="AP165" s="63">
        <v>4</v>
      </c>
      <c r="AQ165" s="56"/>
    </row>
    <row r="166" spans="1:43" ht="55.5" customHeight="1" x14ac:dyDescent="0.25">
      <c r="A166" s="62"/>
      <c r="B166" s="52" t="s">
        <v>106</v>
      </c>
      <c r="C166" s="59" t="s">
        <v>108</v>
      </c>
      <c r="D166" s="52" t="s">
        <v>694</v>
      </c>
      <c r="E166" s="52" t="s">
        <v>1546</v>
      </c>
      <c r="F166" s="83"/>
      <c r="G166" s="83"/>
      <c r="H166" s="97"/>
      <c r="I166" s="83"/>
      <c r="J166" s="83"/>
      <c r="K166" s="92"/>
      <c r="L166" s="54"/>
      <c r="M166" s="55"/>
      <c r="N166" s="56"/>
      <c r="O166" s="56"/>
      <c r="P166" s="55"/>
      <c r="Q166" s="55"/>
      <c r="R166" s="54"/>
      <c r="S166" s="55"/>
      <c r="T166" s="55"/>
      <c r="U166" s="55"/>
      <c r="V166" s="55">
        <v>0.81859999999999999</v>
      </c>
      <c r="W166" s="55">
        <v>2.2099999999999939E-2</v>
      </c>
      <c r="X166" s="54"/>
      <c r="Y166" s="55"/>
      <c r="Z166" s="55"/>
      <c r="AA166" s="55"/>
      <c r="AB166" s="55"/>
      <c r="AC166" s="55"/>
      <c r="AD166" s="52" t="s">
        <v>107</v>
      </c>
      <c r="AE166" s="60">
        <v>36.947333333333333</v>
      </c>
      <c r="AF166" s="60">
        <v>-118.2535</v>
      </c>
      <c r="AG166" s="56">
        <v>1188</v>
      </c>
      <c r="AH166" s="54">
        <v>5</v>
      </c>
      <c r="AI166" s="56"/>
      <c r="AJ166" s="56" t="s">
        <v>331</v>
      </c>
      <c r="AK166" s="97"/>
      <c r="AL166" s="56" t="s">
        <v>952</v>
      </c>
      <c r="AM166" s="52" t="s">
        <v>671</v>
      </c>
      <c r="AN166" s="83"/>
      <c r="AO166" s="83"/>
      <c r="AP166" s="63">
        <v>4</v>
      </c>
      <c r="AQ166" s="56"/>
    </row>
    <row r="167" spans="1:43" ht="55.5" customHeight="1" x14ac:dyDescent="0.25">
      <c r="A167" s="62"/>
      <c r="B167" s="52" t="s">
        <v>106</v>
      </c>
      <c r="C167" s="59" t="s">
        <v>108</v>
      </c>
      <c r="D167" s="52" t="s">
        <v>694</v>
      </c>
      <c r="E167" s="52" t="s">
        <v>1546</v>
      </c>
      <c r="F167" s="83"/>
      <c r="G167" s="83"/>
      <c r="H167" s="97"/>
      <c r="I167" s="83"/>
      <c r="J167" s="83"/>
      <c r="K167" s="92"/>
      <c r="L167" s="54"/>
      <c r="M167" s="55"/>
      <c r="N167" s="56"/>
      <c r="O167" s="56"/>
      <c r="P167" s="55"/>
      <c r="Q167" s="55"/>
      <c r="R167" s="54"/>
      <c r="S167" s="55"/>
      <c r="T167" s="55"/>
      <c r="U167" s="55"/>
      <c r="V167" s="55">
        <v>0.7743000000000001</v>
      </c>
      <c r="W167" s="55">
        <v>3.9899999999999949E-2</v>
      </c>
      <c r="X167" s="54"/>
      <c r="Y167" s="55"/>
      <c r="Z167" s="55"/>
      <c r="AA167" s="55"/>
      <c r="AB167" s="55"/>
      <c r="AC167" s="55"/>
      <c r="AD167" s="52" t="s">
        <v>107</v>
      </c>
      <c r="AE167" s="60">
        <v>36.708166666666699</v>
      </c>
      <c r="AF167" s="60">
        <v>-118.143</v>
      </c>
      <c r="AG167" s="56">
        <v>1178</v>
      </c>
      <c r="AH167" s="54">
        <v>5.7</v>
      </c>
      <c r="AI167" s="56"/>
      <c r="AJ167" s="56" t="s">
        <v>331</v>
      </c>
      <c r="AK167" s="97"/>
      <c r="AL167" s="56" t="s">
        <v>952</v>
      </c>
      <c r="AM167" s="52" t="s">
        <v>671</v>
      </c>
      <c r="AN167" s="83"/>
      <c r="AO167" s="83"/>
      <c r="AP167" s="63">
        <v>4</v>
      </c>
      <c r="AQ167" s="56"/>
    </row>
    <row r="168" spans="1:43" ht="55.5" customHeight="1" x14ac:dyDescent="0.25">
      <c r="A168" s="62"/>
      <c r="B168" s="52" t="s">
        <v>106</v>
      </c>
      <c r="C168" s="59" t="s">
        <v>109</v>
      </c>
      <c r="D168" s="52" t="s">
        <v>695</v>
      </c>
      <c r="E168" s="52" t="s">
        <v>1539</v>
      </c>
      <c r="F168" s="83"/>
      <c r="G168" s="83"/>
      <c r="H168" s="97"/>
      <c r="I168" s="83"/>
      <c r="J168" s="83"/>
      <c r="K168" s="92"/>
      <c r="L168" s="54"/>
      <c r="M168" s="55"/>
      <c r="N168" s="56"/>
      <c r="O168" s="56"/>
      <c r="P168" s="55"/>
      <c r="Q168" s="55"/>
      <c r="R168" s="54"/>
      <c r="S168" s="55"/>
      <c r="T168" s="55"/>
      <c r="U168" s="55"/>
      <c r="V168" s="55">
        <v>0.86280000000000001</v>
      </c>
      <c r="W168" s="55">
        <v>1.7699999999999959E-2</v>
      </c>
      <c r="X168" s="54"/>
      <c r="Y168" s="55"/>
      <c r="Z168" s="55"/>
      <c r="AA168" s="55"/>
      <c r="AB168" s="55"/>
      <c r="AC168" s="55"/>
      <c r="AD168" s="52" t="s">
        <v>107</v>
      </c>
      <c r="AE168" s="60">
        <v>37.282166666666669</v>
      </c>
      <c r="AF168" s="60">
        <v>-118.3635</v>
      </c>
      <c r="AG168" s="56">
        <v>1230</v>
      </c>
      <c r="AH168" s="54">
        <v>1.2</v>
      </c>
      <c r="AI168" s="56"/>
      <c r="AJ168" s="56" t="s">
        <v>331</v>
      </c>
      <c r="AK168" s="97"/>
      <c r="AL168" s="56" t="s">
        <v>952</v>
      </c>
      <c r="AM168" s="52" t="s">
        <v>671</v>
      </c>
      <c r="AN168" s="83"/>
      <c r="AO168" s="83"/>
      <c r="AP168" s="63">
        <v>4</v>
      </c>
      <c r="AQ168" s="56"/>
    </row>
    <row r="169" spans="1:43" ht="55.5" customHeight="1" x14ac:dyDescent="0.25">
      <c r="A169" s="62"/>
      <c r="B169" s="52" t="s">
        <v>106</v>
      </c>
      <c r="C169" s="59" t="s">
        <v>109</v>
      </c>
      <c r="D169" s="52" t="s">
        <v>695</v>
      </c>
      <c r="E169" s="52" t="s">
        <v>1539</v>
      </c>
      <c r="F169" s="83"/>
      <c r="G169" s="83"/>
      <c r="H169" s="97"/>
      <c r="I169" s="83"/>
      <c r="J169" s="83"/>
      <c r="K169" s="92"/>
      <c r="L169" s="54"/>
      <c r="M169" s="55"/>
      <c r="N169" s="56"/>
      <c r="O169" s="56"/>
      <c r="P169" s="55"/>
      <c r="Q169" s="55"/>
      <c r="R169" s="54"/>
      <c r="S169" s="55"/>
      <c r="T169" s="55"/>
      <c r="U169" s="55"/>
      <c r="V169" s="55">
        <v>0.9645999999999999</v>
      </c>
      <c r="W169" s="55">
        <v>3.1000000000000087E-2</v>
      </c>
      <c r="X169" s="54"/>
      <c r="Y169" s="55"/>
      <c r="Z169" s="55"/>
      <c r="AA169" s="55"/>
      <c r="AB169" s="55"/>
      <c r="AC169" s="55"/>
      <c r="AD169" s="52" t="s">
        <v>107</v>
      </c>
      <c r="AE169" s="60">
        <v>37.291499999999999</v>
      </c>
      <c r="AF169" s="60">
        <v>-118.31716666666667</v>
      </c>
      <c r="AG169" s="56">
        <v>1218</v>
      </c>
      <c r="AH169" s="54">
        <v>1.8</v>
      </c>
      <c r="AI169" s="56"/>
      <c r="AJ169" s="56" t="s">
        <v>331</v>
      </c>
      <c r="AK169" s="97"/>
      <c r="AL169" s="56" t="s">
        <v>952</v>
      </c>
      <c r="AM169" s="52" t="s">
        <v>675</v>
      </c>
      <c r="AN169" s="83"/>
      <c r="AO169" s="83"/>
      <c r="AP169" s="63">
        <v>4</v>
      </c>
      <c r="AQ169" s="56"/>
    </row>
    <row r="170" spans="1:43" ht="55.5" customHeight="1" x14ac:dyDescent="0.25">
      <c r="A170" s="62"/>
      <c r="B170" s="52" t="s">
        <v>106</v>
      </c>
      <c r="C170" s="59" t="s">
        <v>109</v>
      </c>
      <c r="D170" s="52" t="s">
        <v>695</v>
      </c>
      <c r="E170" s="52" t="s">
        <v>1539</v>
      </c>
      <c r="F170" s="83"/>
      <c r="G170" s="83"/>
      <c r="H170" s="97"/>
      <c r="I170" s="83"/>
      <c r="J170" s="83"/>
      <c r="K170" s="92"/>
      <c r="L170" s="54"/>
      <c r="M170" s="55"/>
      <c r="N170" s="56"/>
      <c r="O170" s="56"/>
      <c r="P170" s="55"/>
      <c r="Q170" s="55"/>
      <c r="R170" s="54"/>
      <c r="S170" s="55"/>
      <c r="T170" s="55"/>
      <c r="U170" s="55"/>
      <c r="V170" s="55">
        <v>0.86730000000000007</v>
      </c>
      <c r="W170" s="55">
        <v>5.3100000000000022E-2</v>
      </c>
      <c r="X170" s="54"/>
      <c r="Y170" s="55"/>
      <c r="Z170" s="55"/>
      <c r="AA170" s="55"/>
      <c r="AB170" s="55"/>
      <c r="AC170" s="55"/>
      <c r="AD170" s="52" t="s">
        <v>107</v>
      </c>
      <c r="AE170" s="60">
        <v>36.784166666666664</v>
      </c>
      <c r="AF170" s="60">
        <v>-118.1645</v>
      </c>
      <c r="AG170" s="56">
        <v>1174</v>
      </c>
      <c r="AH170" s="54">
        <v>2</v>
      </c>
      <c r="AI170" s="56"/>
      <c r="AJ170" s="56" t="s">
        <v>331</v>
      </c>
      <c r="AK170" s="97"/>
      <c r="AL170" s="56" t="s">
        <v>952</v>
      </c>
      <c r="AM170" s="52" t="s">
        <v>671</v>
      </c>
      <c r="AN170" s="83"/>
      <c r="AO170" s="83"/>
      <c r="AP170" s="63">
        <v>4</v>
      </c>
      <c r="AQ170" s="56"/>
    </row>
    <row r="171" spans="1:43" ht="55.5" customHeight="1" x14ac:dyDescent="0.25">
      <c r="A171" s="62"/>
      <c r="B171" s="52" t="s">
        <v>106</v>
      </c>
      <c r="C171" s="59" t="s">
        <v>109</v>
      </c>
      <c r="D171" s="52" t="s">
        <v>695</v>
      </c>
      <c r="E171" s="52" t="s">
        <v>1539</v>
      </c>
      <c r="F171" s="83"/>
      <c r="G171" s="83"/>
      <c r="H171" s="97"/>
      <c r="I171" s="83"/>
      <c r="J171" s="83"/>
      <c r="K171" s="92"/>
      <c r="L171" s="54"/>
      <c r="M171" s="55"/>
      <c r="N171" s="56"/>
      <c r="O171" s="56"/>
      <c r="P171" s="55"/>
      <c r="Q171" s="55"/>
      <c r="R171" s="54"/>
      <c r="S171" s="55"/>
      <c r="T171" s="55"/>
      <c r="U171" s="55"/>
      <c r="V171" s="55">
        <v>0.88049999999999995</v>
      </c>
      <c r="W171" s="55">
        <v>1.7699999999999959E-2</v>
      </c>
      <c r="X171" s="54"/>
      <c r="Y171" s="55"/>
      <c r="Z171" s="55"/>
      <c r="AA171" s="55"/>
      <c r="AB171" s="55"/>
      <c r="AC171" s="55"/>
      <c r="AD171" s="52" t="s">
        <v>107</v>
      </c>
      <c r="AE171" s="60">
        <v>36.799999999999997</v>
      </c>
      <c r="AF171" s="60">
        <v>-118.16</v>
      </c>
      <c r="AG171" s="56">
        <v>1156</v>
      </c>
      <c r="AH171" s="54">
        <v>3.2</v>
      </c>
      <c r="AI171" s="56"/>
      <c r="AJ171" s="56" t="s">
        <v>331</v>
      </c>
      <c r="AK171" s="97"/>
      <c r="AL171" s="56" t="s">
        <v>952</v>
      </c>
      <c r="AM171" s="52" t="s">
        <v>671</v>
      </c>
      <c r="AN171" s="83"/>
      <c r="AO171" s="83"/>
      <c r="AP171" s="63">
        <v>4</v>
      </c>
      <c r="AQ171" s="56"/>
    </row>
    <row r="172" spans="1:43" ht="55.5" customHeight="1" x14ac:dyDescent="0.25">
      <c r="A172" s="62"/>
      <c r="B172" s="52" t="s">
        <v>106</v>
      </c>
      <c r="C172" s="59" t="s">
        <v>109</v>
      </c>
      <c r="D172" s="52" t="s">
        <v>695</v>
      </c>
      <c r="E172" s="52" t="s">
        <v>1539</v>
      </c>
      <c r="F172" s="83"/>
      <c r="G172" s="83"/>
      <c r="H172" s="97"/>
      <c r="I172" s="83"/>
      <c r="J172" s="83"/>
      <c r="K172" s="92"/>
      <c r="L172" s="54"/>
      <c r="M172" s="55"/>
      <c r="N172" s="56"/>
      <c r="O172" s="56"/>
      <c r="P172" s="55"/>
      <c r="Q172" s="55"/>
      <c r="R172" s="54"/>
      <c r="S172" s="55"/>
      <c r="T172" s="55"/>
      <c r="U172" s="55"/>
      <c r="V172" s="55">
        <v>0.83189999999999997</v>
      </c>
      <c r="W172" s="55">
        <v>4.8599999999999997E-2</v>
      </c>
      <c r="X172" s="54"/>
      <c r="Y172" s="55"/>
      <c r="Z172" s="55"/>
      <c r="AA172" s="55"/>
      <c r="AB172" s="55"/>
      <c r="AC172" s="55"/>
      <c r="AD172" s="52" t="s">
        <v>107</v>
      </c>
      <c r="AE172" s="60">
        <v>36.817999999999998</v>
      </c>
      <c r="AF172" s="60">
        <v>-118.158</v>
      </c>
      <c r="AG172" s="56">
        <v>1153</v>
      </c>
      <c r="AH172" s="54">
        <v>4.0999999999999996</v>
      </c>
      <c r="AI172" s="56"/>
      <c r="AJ172" s="56" t="s">
        <v>331</v>
      </c>
      <c r="AK172" s="97"/>
      <c r="AL172" s="56" t="s">
        <v>952</v>
      </c>
      <c r="AM172" s="52" t="s">
        <v>675</v>
      </c>
      <c r="AN172" s="83"/>
      <c r="AO172" s="83"/>
      <c r="AP172" s="63">
        <v>4</v>
      </c>
      <c r="AQ172" s="56"/>
    </row>
    <row r="173" spans="1:43" s="16" customFormat="1" ht="55.5" customHeight="1" x14ac:dyDescent="0.25">
      <c r="A173" s="64"/>
      <c r="B173" s="53" t="s">
        <v>106</v>
      </c>
      <c r="C173" s="10" t="s">
        <v>109</v>
      </c>
      <c r="D173" s="53" t="s">
        <v>695</v>
      </c>
      <c r="E173" s="52" t="s">
        <v>1539</v>
      </c>
      <c r="F173" s="84"/>
      <c r="G173" s="84"/>
      <c r="H173" s="98"/>
      <c r="I173" s="84"/>
      <c r="J173" s="84"/>
      <c r="K173" s="93"/>
      <c r="L173" s="12"/>
      <c r="M173" s="1"/>
      <c r="N173" s="58"/>
      <c r="O173" s="58"/>
      <c r="P173" s="1"/>
      <c r="Q173" s="1"/>
      <c r="R173" s="12"/>
      <c r="S173" s="1"/>
      <c r="T173" s="1"/>
      <c r="U173" s="1"/>
      <c r="V173" s="1">
        <v>0.93810000000000004</v>
      </c>
      <c r="W173" s="1">
        <v>8.7999999999999537E-3</v>
      </c>
      <c r="X173" s="12"/>
      <c r="Y173" s="1"/>
      <c r="Z173" s="1"/>
      <c r="AA173" s="1"/>
      <c r="AB173" s="1"/>
      <c r="AC173" s="1"/>
      <c r="AD173" s="53" t="s">
        <v>107</v>
      </c>
      <c r="AE173" s="6">
        <v>36.708166666666699</v>
      </c>
      <c r="AF173" s="6">
        <v>-118.143</v>
      </c>
      <c r="AG173" s="58">
        <v>1178</v>
      </c>
      <c r="AH173" s="12">
        <v>5.7</v>
      </c>
      <c r="AI173" s="58"/>
      <c r="AJ173" s="58" t="s">
        <v>331</v>
      </c>
      <c r="AK173" s="98"/>
      <c r="AL173" s="58" t="s">
        <v>952</v>
      </c>
      <c r="AM173" s="53" t="s">
        <v>671</v>
      </c>
      <c r="AN173" s="84"/>
      <c r="AO173" s="84"/>
      <c r="AP173" s="63">
        <v>4</v>
      </c>
      <c r="AQ173" s="58"/>
    </row>
    <row r="174" spans="1:43" s="15" customFormat="1" ht="55.5" customHeight="1" x14ac:dyDescent="0.25">
      <c r="A174" s="66">
        <v>34</v>
      </c>
      <c r="B174" s="51" t="s">
        <v>437</v>
      </c>
      <c r="C174" s="9" t="s">
        <v>438</v>
      </c>
      <c r="D174" s="51" t="s">
        <v>757</v>
      </c>
      <c r="E174" s="51" t="s">
        <v>308</v>
      </c>
      <c r="F174" s="82" t="s">
        <v>1551</v>
      </c>
      <c r="G174" s="82" t="s">
        <v>1552</v>
      </c>
      <c r="H174" s="96" t="s">
        <v>2385</v>
      </c>
      <c r="I174" s="82" t="s">
        <v>1555</v>
      </c>
      <c r="J174" s="82" t="s">
        <v>1550</v>
      </c>
      <c r="K174" s="101" t="s">
        <v>1554</v>
      </c>
      <c r="L174" s="13"/>
      <c r="M174" s="5"/>
      <c r="N174" s="57"/>
      <c r="O174" s="57"/>
      <c r="P174" s="5">
        <v>0.18</v>
      </c>
      <c r="Q174" s="5">
        <v>0.1</v>
      </c>
      <c r="R174" s="13"/>
      <c r="S174" s="5"/>
      <c r="T174" s="5"/>
      <c r="U174" s="5"/>
      <c r="V174" s="5"/>
      <c r="W174" s="5"/>
      <c r="X174" s="13"/>
      <c r="Y174" s="55"/>
      <c r="Z174" s="55"/>
      <c r="AA174" s="55"/>
      <c r="AB174" s="55"/>
      <c r="AC174" s="5"/>
      <c r="AD174" s="51" t="s">
        <v>439</v>
      </c>
      <c r="AE174" s="7">
        <v>35.821800000000003</v>
      </c>
      <c r="AF174" s="7">
        <v>-106.3028</v>
      </c>
      <c r="AG174" s="57">
        <v>2175</v>
      </c>
      <c r="AH174" s="13"/>
      <c r="AI174" s="57" t="s">
        <v>955</v>
      </c>
      <c r="AJ174" s="57"/>
      <c r="AK174" s="96" t="s">
        <v>1548</v>
      </c>
      <c r="AL174" s="57" t="s">
        <v>954</v>
      </c>
      <c r="AM174" s="51" t="s">
        <v>673</v>
      </c>
      <c r="AN174" s="82" t="s">
        <v>1553</v>
      </c>
      <c r="AO174" s="96" t="s">
        <v>1549</v>
      </c>
      <c r="AP174" s="67"/>
      <c r="AQ174" s="57"/>
    </row>
    <row r="175" spans="1:43" s="16" customFormat="1" ht="55.5" customHeight="1" x14ac:dyDescent="0.25">
      <c r="A175" s="64"/>
      <c r="B175" s="53" t="s">
        <v>437</v>
      </c>
      <c r="C175" s="10" t="s">
        <v>94</v>
      </c>
      <c r="D175" s="53" t="s">
        <v>758</v>
      </c>
      <c r="E175" s="53" t="s">
        <v>308</v>
      </c>
      <c r="F175" s="84"/>
      <c r="G175" s="84"/>
      <c r="H175" s="98"/>
      <c r="I175" s="84"/>
      <c r="J175" s="84"/>
      <c r="K175" s="103"/>
      <c r="L175" s="12"/>
      <c r="M175" s="1"/>
      <c r="N175" s="58"/>
      <c r="O175" s="58"/>
      <c r="P175" s="1">
        <v>0.12</v>
      </c>
      <c r="Q175" s="1">
        <v>0.11</v>
      </c>
      <c r="R175" s="12"/>
      <c r="S175" s="1"/>
      <c r="T175" s="1"/>
      <c r="U175" s="1"/>
      <c r="V175" s="1"/>
      <c r="W175" s="1"/>
      <c r="X175" s="12"/>
      <c r="Y175" s="1"/>
      <c r="Z175" s="1"/>
      <c r="AA175" s="1"/>
      <c r="AB175" s="1"/>
      <c r="AC175" s="1"/>
      <c r="AD175" s="53" t="s">
        <v>439</v>
      </c>
      <c r="AE175" s="6">
        <v>35.821800000000003</v>
      </c>
      <c r="AF175" s="6">
        <v>-106.3028</v>
      </c>
      <c r="AG175" s="58">
        <v>2175</v>
      </c>
      <c r="AH175" s="12"/>
      <c r="AI175" s="58" t="s">
        <v>955</v>
      </c>
      <c r="AJ175" s="58"/>
      <c r="AK175" s="98"/>
      <c r="AL175" s="58" t="s">
        <v>954</v>
      </c>
      <c r="AM175" s="53" t="s">
        <v>673</v>
      </c>
      <c r="AN175" s="84"/>
      <c r="AO175" s="98"/>
      <c r="AP175" s="65"/>
      <c r="AQ175" s="58"/>
    </row>
    <row r="176" spans="1:43" s="16" customFormat="1" ht="55.5" customHeight="1" x14ac:dyDescent="0.25">
      <c r="A176" s="64">
        <v>35</v>
      </c>
      <c r="B176" s="53" t="s">
        <v>26</v>
      </c>
      <c r="C176" s="10" t="s">
        <v>366</v>
      </c>
      <c r="D176" s="53" t="s">
        <v>734</v>
      </c>
      <c r="E176" s="53" t="s">
        <v>270</v>
      </c>
      <c r="F176" s="53" t="s">
        <v>1561</v>
      </c>
      <c r="G176" s="53" t="s">
        <v>1560</v>
      </c>
      <c r="H176" s="53" t="s">
        <v>2386</v>
      </c>
      <c r="I176" s="50" t="s">
        <v>1562</v>
      </c>
      <c r="J176" s="50" t="s">
        <v>1557</v>
      </c>
      <c r="K176" s="41" t="s">
        <v>1563</v>
      </c>
      <c r="L176" s="12"/>
      <c r="M176" s="1"/>
      <c r="N176" s="58"/>
      <c r="O176" s="58"/>
      <c r="P176" s="1"/>
      <c r="Q176" s="1"/>
      <c r="R176" s="12">
        <v>0.13</v>
      </c>
      <c r="S176" s="1">
        <v>0.19</v>
      </c>
      <c r="T176" s="1">
        <v>0.08</v>
      </c>
      <c r="U176" s="1">
        <v>0.14000000000000001</v>
      </c>
      <c r="V176" s="1">
        <v>0.12</v>
      </c>
      <c r="W176" s="1">
        <v>0.18</v>
      </c>
      <c r="X176" s="12"/>
      <c r="Y176" s="3"/>
      <c r="Z176" s="3"/>
      <c r="AA176" s="3"/>
      <c r="AB176" s="3"/>
      <c r="AC176" s="1"/>
      <c r="AD176" s="53" t="s">
        <v>212</v>
      </c>
      <c r="AE176" s="6">
        <v>25.049299999999999</v>
      </c>
      <c r="AF176" s="6">
        <v>110.33799999999999</v>
      </c>
      <c r="AG176" s="58">
        <v>176</v>
      </c>
      <c r="AH176" s="12" t="s">
        <v>1558</v>
      </c>
      <c r="AI176" s="58" t="s">
        <v>956</v>
      </c>
      <c r="AJ176" s="58"/>
      <c r="AK176" s="53" t="s">
        <v>213</v>
      </c>
      <c r="AL176" s="58" t="s">
        <v>1559</v>
      </c>
      <c r="AM176" s="53" t="s">
        <v>676</v>
      </c>
      <c r="AN176" s="53" t="s">
        <v>1564</v>
      </c>
      <c r="AO176" s="53" t="s">
        <v>217</v>
      </c>
      <c r="AP176" s="65">
        <v>3</v>
      </c>
      <c r="AQ176" s="58"/>
    </row>
    <row r="177" spans="1:43" s="15" customFormat="1" ht="55.5" customHeight="1" x14ac:dyDescent="0.25">
      <c r="A177" s="66">
        <v>36</v>
      </c>
      <c r="B177" s="51" t="s">
        <v>524</v>
      </c>
      <c r="C177" s="9" t="s">
        <v>526</v>
      </c>
      <c r="D177" s="51" t="s">
        <v>759</v>
      </c>
      <c r="E177" s="51" t="s">
        <v>1576</v>
      </c>
      <c r="F177" s="51" t="s">
        <v>1571</v>
      </c>
      <c r="G177" s="82" t="s">
        <v>1591</v>
      </c>
      <c r="H177" s="96" t="s">
        <v>2387</v>
      </c>
      <c r="I177" s="82" t="s">
        <v>1453</v>
      </c>
      <c r="J177" s="82" t="s">
        <v>1567</v>
      </c>
      <c r="K177" s="101" t="s">
        <v>1594</v>
      </c>
      <c r="L177" s="13"/>
      <c r="M177" s="5"/>
      <c r="N177" s="5">
        <v>0.83679999999999999</v>
      </c>
      <c r="O177" s="5">
        <v>8.8999999999999968E-2</v>
      </c>
      <c r="P177" s="5"/>
      <c r="Q177" s="5"/>
      <c r="R177" s="13"/>
      <c r="S177" s="5"/>
      <c r="T177" s="5"/>
      <c r="U177" s="5"/>
      <c r="V177" s="5"/>
      <c r="W177" s="5"/>
      <c r="X177" s="13"/>
      <c r="Y177" s="55"/>
      <c r="Z177" s="55"/>
      <c r="AA177" s="55"/>
      <c r="AB177" s="55"/>
      <c r="AC177" s="5"/>
      <c r="AD177" s="51" t="s">
        <v>525</v>
      </c>
      <c r="AE177" s="7">
        <v>34.18</v>
      </c>
      <c r="AF177" s="7">
        <v>-112.16</v>
      </c>
      <c r="AG177" s="57">
        <v>799</v>
      </c>
      <c r="AH177" s="13"/>
      <c r="AI177" s="57" t="s">
        <v>542</v>
      </c>
      <c r="AJ177" s="57"/>
      <c r="AK177" s="96" t="s">
        <v>958</v>
      </c>
      <c r="AL177" s="57" t="s">
        <v>957</v>
      </c>
      <c r="AM177" s="51" t="s">
        <v>675</v>
      </c>
      <c r="AN177" s="82" t="s">
        <v>1592</v>
      </c>
      <c r="AO177" s="96" t="s">
        <v>1593</v>
      </c>
      <c r="AP177" s="67"/>
      <c r="AQ177" s="57"/>
    </row>
    <row r="178" spans="1:43" ht="55.5" customHeight="1" x14ac:dyDescent="0.25">
      <c r="A178" s="62"/>
      <c r="B178" s="52" t="s">
        <v>524</v>
      </c>
      <c r="C178" s="59" t="s">
        <v>527</v>
      </c>
      <c r="D178" s="52" t="s">
        <v>761</v>
      </c>
      <c r="E178" s="52" t="s">
        <v>251</v>
      </c>
      <c r="F178" s="52" t="s">
        <v>1572</v>
      </c>
      <c r="G178" s="83"/>
      <c r="H178" s="97"/>
      <c r="I178" s="83"/>
      <c r="J178" s="83"/>
      <c r="K178" s="102"/>
      <c r="L178" s="54"/>
      <c r="M178" s="55"/>
      <c r="N178" s="55">
        <v>0.5786</v>
      </c>
      <c r="O178" s="55">
        <v>0.14839999999999998</v>
      </c>
      <c r="P178" s="55"/>
      <c r="Q178" s="55"/>
      <c r="R178" s="54"/>
      <c r="S178" s="55"/>
      <c r="T178" s="55"/>
      <c r="U178" s="55"/>
      <c r="V178" s="55"/>
      <c r="W178" s="55"/>
      <c r="X178" s="54"/>
      <c r="Y178" s="55"/>
      <c r="Z178" s="55"/>
      <c r="AA178" s="55"/>
      <c r="AB178" s="55"/>
      <c r="AC178" s="55"/>
      <c r="AD178" s="52" t="s">
        <v>525</v>
      </c>
      <c r="AE178" s="60">
        <v>34.18</v>
      </c>
      <c r="AF178" s="60">
        <v>-112.16</v>
      </c>
      <c r="AG178" s="56">
        <v>799</v>
      </c>
      <c r="AH178" s="54"/>
      <c r="AI178" s="56" t="s">
        <v>542</v>
      </c>
      <c r="AJ178" s="56"/>
      <c r="AK178" s="97"/>
      <c r="AL178" s="56" t="s">
        <v>957</v>
      </c>
      <c r="AM178" s="52" t="s">
        <v>675</v>
      </c>
      <c r="AN178" s="83"/>
      <c r="AO178" s="97"/>
      <c r="AP178" s="63"/>
      <c r="AQ178" s="56"/>
    </row>
    <row r="179" spans="1:43" ht="55.5" customHeight="1" x14ac:dyDescent="0.25">
      <c r="A179" s="62"/>
      <c r="B179" s="52" t="s">
        <v>524</v>
      </c>
      <c r="C179" s="59" t="s">
        <v>64</v>
      </c>
      <c r="D179" s="52" t="s">
        <v>762</v>
      </c>
      <c r="E179" s="52" t="s">
        <v>760</v>
      </c>
      <c r="F179" s="52" t="s">
        <v>1573</v>
      </c>
      <c r="G179" s="83"/>
      <c r="H179" s="97"/>
      <c r="I179" s="83"/>
      <c r="J179" s="83"/>
      <c r="K179" s="102"/>
      <c r="L179" s="54"/>
      <c r="M179" s="55"/>
      <c r="N179" s="55">
        <v>0.77149999999999996</v>
      </c>
      <c r="O179" s="55">
        <v>0.11280000000000001</v>
      </c>
      <c r="P179" s="55"/>
      <c r="Q179" s="55"/>
      <c r="R179" s="54"/>
      <c r="S179" s="55"/>
      <c r="T179" s="55"/>
      <c r="U179" s="55"/>
      <c r="V179" s="55"/>
      <c r="W179" s="55"/>
      <c r="X179" s="54"/>
      <c r="Y179" s="55"/>
      <c r="Z179" s="55"/>
      <c r="AA179" s="55"/>
      <c r="AB179" s="55"/>
      <c r="AC179" s="55"/>
      <c r="AD179" s="52" t="s">
        <v>525</v>
      </c>
      <c r="AE179" s="60">
        <v>34.18</v>
      </c>
      <c r="AF179" s="60">
        <v>-112.16</v>
      </c>
      <c r="AG179" s="56">
        <v>799</v>
      </c>
      <c r="AH179" s="54"/>
      <c r="AI179" s="56" t="s">
        <v>542</v>
      </c>
      <c r="AJ179" s="56"/>
      <c r="AK179" s="97"/>
      <c r="AL179" s="56" t="s">
        <v>957</v>
      </c>
      <c r="AM179" s="52" t="s">
        <v>675</v>
      </c>
      <c r="AN179" s="83"/>
      <c r="AO179" s="97"/>
      <c r="AP179" s="63"/>
      <c r="AQ179" s="56"/>
    </row>
    <row r="180" spans="1:43" ht="55.5" customHeight="1" x14ac:dyDescent="0.25">
      <c r="A180" s="62"/>
      <c r="B180" s="52" t="s">
        <v>524</v>
      </c>
      <c r="C180" s="59" t="s">
        <v>528</v>
      </c>
      <c r="D180" s="52" t="s">
        <v>763</v>
      </c>
      <c r="E180" s="52" t="s">
        <v>251</v>
      </c>
      <c r="F180" s="52" t="s">
        <v>1574</v>
      </c>
      <c r="G180" s="83"/>
      <c r="H180" s="97"/>
      <c r="I180" s="83"/>
      <c r="J180" s="83"/>
      <c r="K180" s="102"/>
      <c r="L180" s="54"/>
      <c r="M180" s="55"/>
      <c r="N180" s="55">
        <v>0.56079999999999997</v>
      </c>
      <c r="O180" s="55">
        <v>0.12170000000000003</v>
      </c>
      <c r="P180" s="55"/>
      <c r="Q180" s="55"/>
      <c r="R180" s="54"/>
      <c r="S180" s="55"/>
      <c r="T180" s="55"/>
      <c r="U180" s="55"/>
      <c r="V180" s="55"/>
      <c r="W180" s="55"/>
      <c r="X180" s="54"/>
      <c r="Y180" s="55"/>
      <c r="Z180" s="55"/>
      <c r="AA180" s="55"/>
      <c r="AB180" s="55"/>
      <c r="AC180" s="55"/>
      <c r="AD180" s="52" t="s">
        <v>525</v>
      </c>
      <c r="AE180" s="60">
        <v>34.18</v>
      </c>
      <c r="AF180" s="60">
        <v>-112.16</v>
      </c>
      <c r="AG180" s="56">
        <v>799</v>
      </c>
      <c r="AH180" s="54"/>
      <c r="AI180" s="56" t="s">
        <v>542</v>
      </c>
      <c r="AJ180" s="56"/>
      <c r="AK180" s="97"/>
      <c r="AL180" s="56" t="s">
        <v>957</v>
      </c>
      <c r="AM180" s="52" t="s">
        <v>675</v>
      </c>
      <c r="AN180" s="83"/>
      <c r="AO180" s="97"/>
      <c r="AP180" s="63"/>
      <c r="AQ180" s="56"/>
    </row>
    <row r="181" spans="1:43" ht="55.5" customHeight="1" x14ac:dyDescent="0.25">
      <c r="A181" s="62"/>
      <c r="B181" s="52" t="s">
        <v>524</v>
      </c>
      <c r="C181" s="59" t="s">
        <v>529</v>
      </c>
      <c r="D181" s="52" t="s">
        <v>764</v>
      </c>
      <c r="E181" s="52" t="s">
        <v>888</v>
      </c>
      <c r="F181" s="52" t="s">
        <v>1575</v>
      </c>
      <c r="G181" s="83"/>
      <c r="H181" s="97"/>
      <c r="I181" s="83"/>
      <c r="J181" s="83"/>
      <c r="K181" s="102"/>
      <c r="L181" s="54"/>
      <c r="M181" s="55"/>
      <c r="N181" s="55">
        <v>0.3412</v>
      </c>
      <c r="O181" s="55">
        <v>0.26120000000000004</v>
      </c>
      <c r="P181" s="55"/>
      <c r="Q181" s="55"/>
      <c r="R181" s="54"/>
      <c r="S181" s="55"/>
      <c r="T181" s="55"/>
      <c r="U181" s="55"/>
      <c r="V181" s="55"/>
      <c r="W181" s="55"/>
      <c r="X181" s="54"/>
      <c r="Y181" s="55"/>
      <c r="Z181" s="55"/>
      <c r="AA181" s="55"/>
      <c r="AB181" s="55"/>
      <c r="AC181" s="55"/>
      <c r="AD181" s="53" t="s">
        <v>525</v>
      </c>
      <c r="AE181" s="6">
        <v>34.18</v>
      </c>
      <c r="AF181" s="6">
        <v>-112.16</v>
      </c>
      <c r="AG181" s="30">
        <v>799</v>
      </c>
      <c r="AH181" s="54"/>
      <c r="AI181" s="56" t="s">
        <v>542</v>
      </c>
      <c r="AJ181" s="56"/>
      <c r="AK181" s="97"/>
      <c r="AL181" s="56" t="s">
        <v>957</v>
      </c>
      <c r="AM181" s="52" t="s">
        <v>675</v>
      </c>
      <c r="AN181" s="83"/>
      <c r="AO181" s="97"/>
      <c r="AP181" s="63"/>
      <c r="AQ181" s="56"/>
    </row>
    <row r="182" spans="1:43" ht="55.5" customHeight="1" x14ac:dyDescent="0.25">
      <c r="A182" s="62"/>
      <c r="B182" s="52" t="s">
        <v>524</v>
      </c>
      <c r="C182" s="59" t="s">
        <v>531</v>
      </c>
      <c r="D182" s="52" t="s">
        <v>765</v>
      </c>
      <c r="E182" s="52" t="s">
        <v>251</v>
      </c>
      <c r="F182" s="52" t="s">
        <v>1577</v>
      </c>
      <c r="G182" s="83"/>
      <c r="H182" s="97"/>
      <c r="I182" s="83"/>
      <c r="J182" s="83" t="s">
        <v>1566</v>
      </c>
      <c r="K182" s="102"/>
      <c r="L182" s="70">
        <v>0.31669999999999998</v>
      </c>
      <c r="M182" s="55">
        <v>0.34310000000000007</v>
      </c>
      <c r="N182" s="55">
        <v>0.22289999999999999</v>
      </c>
      <c r="O182" s="55">
        <v>0.30790000000000006</v>
      </c>
      <c r="P182" s="55">
        <v>0.26979999999999998</v>
      </c>
      <c r="Q182" s="55">
        <v>0.32597547453757936</v>
      </c>
      <c r="R182" s="54"/>
      <c r="S182" s="55"/>
      <c r="T182" s="55"/>
      <c r="U182" s="55"/>
      <c r="V182" s="55"/>
      <c r="W182" s="55"/>
      <c r="X182" s="54"/>
      <c r="Y182" s="55"/>
      <c r="Z182" s="55"/>
      <c r="AA182" s="55"/>
      <c r="AB182" s="55"/>
      <c r="AC182" s="55"/>
      <c r="AD182" s="52" t="s">
        <v>530</v>
      </c>
      <c r="AE182" s="60">
        <v>34.76</v>
      </c>
      <c r="AF182" s="60">
        <v>-111.63</v>
      </c>
      <c r="AG182" s="56">
        <v>1778</v>
      </c>
      <c r="AH182" s="54"/>
      <c r="AI182" s="56" t="s">
        <v>542</v>
      </c>
      <c r="AJ182" s="56"/>
      <c r="AK182" s="97" t="s">
        <v>959</v>
      </c>
      <c r="AL182" s="56" t="s">
        <v>541</v>
      </c>
      <c r="AM182" s="52" t="s">
        <v>671</v>
      </c>
      <c r="AN182" s="83"/>
      <c r="AO182" s="97"/>
      <c r="AP182" s="63"/>
      <c r="AQ182" s="56"/>
    </row>
    <row r="183" spans="1:43" ht="55.5" customHeight="1" x14ac:dyDescent="0.25">
      <c r="A183" s="62"/>
      <c r="B183" s="52" t="s">
        <v>524</v>
      </c>
      <c r="C183" s="59" t="s">
        <v>82</v>
      </c>
      <c r="D183" s="52" t="s">
        <v>766</v>
      </c>
      <c r="E183" s="52" t="s">
        <v>308</v>
      </c>
      <c r="F183" s="52" t="s">
        <v>1578</v>
      </c>
      <c r="G183" s="83"/>
      <c r="H183" s="97"/>
      <c r="I183" s="83"/>
      <c r="J183" s="83"/>
      <c r="K183" s="102"/>
      <c r="L183" s="70">
        <v>0.24049999999999999</v>
      </c>
      <c r="M183" s="55">
        <v>0.31670000000000004</v>
      </c>
      <c r="N183" s="55">
        <v>0.1085</v>
      </c>
      <c r="O183" s="55">
        <v>0.15840000000000004</v>
      </c>
      <c r="P183" s="55">
        <v>0.17449999999999999</v>
      </c>
      <c r="Q183" s="55">
        <v>0.25038914712902399</v>
      </c>
      <c r="R183" s="54"/>
      <c r="S183" s="55"/>
      <c r="T183" s="55"/>
      <c r="U183" s="55"/>
      <c r="V183" s="55"/>
      <c r="W183" s="55"/>
      <c r="X183" s="54"/>
      <c r="Y183" s="55"/>
      <c r="Z183" s="55"/>
      <c r="AA183" s="55"/>
      <c r="AB183" s="55"/>
      <c r="AC183" s="55"/>
      <c r="AD183" s="52" t="s">
        <v>530</v>
      </c>
      <c r="AE183" s="60">
        <v>34.76</v>
      </c>
      <c r="AF183" s="60">
        <v>-111.63</v>
      </c>
      <c r="AG183" s="56">
        <v>1778</v>
      </c>
      <c r="AH183" s="54"/>
      <c r="AI183" s="56" t="s">
        <v>542</v>
      </c>
      <c r="AJ183" s="56"/>
      <c r="AK183" s="97"/>
      <c r="AL183" s="56" t="s">
        <v>541</v>
      </c>
      <c r="AM183" s="52" t="s">
        <v>671</v>
      </c>
      <c r="AN183" s="83"/>
      <c r="AO183" s="97"/>
      <c r="AP183" s="63"/>
      <c r="AQ183" s="56"/>
    </row>
    <row r="184" spans="1:43" ht="55.5" customHeight="1" x14ac:dyDescent="0.25">
      <c r="A184" s="62"/>
      <c r="B184" s="52" t="s">
        <v>524</v>
      </c>
      <c r="C184" s="59" t="s">
        <v>532</v>
      </c>
      <c r="D184" s="52" t="s">
        <v>767</v>
      </c>
      <c r="E184" s="52" t="s">
        <v>251</v>
      </c>
      <c r="F184" s="52" t="s">
        <v>1579</v>
      </c>
      <c r="G184" s="83"/>
      <c r="H184" s="97"/>
      <c r="I184" s="83"/>
      <c r="J184" s="83"/>
      <c r="K184" s="102"/>
      <c r="L184" s="70">
        <v>0.43109999999999998</v>
      </c>
      <c r="M184" s="55">
        <v>0.26100000000000007</v>
      </c>
      <c r="N184" s="55">
        <v>0.17299999999999999</v>
      </c>
      <c r="O184" s="55">
        <v>0.3226</v>
      </c>
      <c r="P184" s="55">
        <v>0.30204999999999999</v>
      </c>
      <c r="Q184" s="55">
        <v>0.2934209944772187</v>
      </c>
      <c r="R184" s="54"/>
      <c r="S184" s="55"/>
      <c r="T184" s="55"/>
      <c r="U184" s="55"/>
      <c r="V184" s="55"/>
      <c r="W184" s="55"/>
      <c r="X184" s="54"/>
      <c r="Y184" s="55"/>
      <c r="Z184" s="55"/>
      <c r="AA184" s="55"/>
      <c r="AB184" s="55"/>
      <c r="AC184" s="55"/>
      <c r="AD184" s="52" t="s">
        <v>530</v>
      </c>
      <c r="AE184" s="60">
        <v>34.76</v>
      </c>
      <c r="AF184" s="60">
        <v>-111.63</v>
      </c>
      <c r="AG184" s="56">
        <v>1778</v>
      </c>
      <c r="AH184" s="54"/>
      <c r="AI184" s="56" t="s">
        <v>542</v>
      </c>
      <c r="AJ184" s="56"/>
      <c r="AK184" s="97"/>
      <c r="AL184" s="56" t="s">
        <v>541</v>
      </c>
      <c r="AM184" s="52" t="s">
        <v>671</v>
      </c>
      <c r="AN184" s="83"/>
      <c r="AO184" s="97"/>
      <c r="AP184" s="63"/>
      <c r="AQ184" s="56"/>
    </row>
    <row r="185" spans="1:43" ht="55.5" customHeight="1" x14ac:dyDescent="0.25">
      <c r="A185" s="62"/>
      <c r="B185" s="52" t="s">
        <v>524</v>
      </c>
      <c r="C185" s="59" t="s">
        <v>94</v>
      </c>
      <c r="D185" s="52" t="s">
        <v>758</v>
      </c>
      <c r="E185" s="52" t="s">
        <v>308</v>
      </c>
      <c r="F185" s="52" t="s">
        <v>1580</v>
      </c>
      <c r="G185" s="83"/>
      <c r="H185" s="97"/>
      <c r="I185" s="83"/>
      <c r="J185" s="83"/>
      <c r="K185" s="102"/>
      <c r="L185" s="70">
        <v>0.14369999999999999</v>
      </c>
      <c r="M185" s="55">
        <v>0.17010000000000003</v>
      </c>
      <c r="N185" s="55">
        <v>0.1085</v>
      </c>
      <c r="O185" s="55">
        <v>0.13200000000000001</v>
      </c>
      <c r="P185" s="55">
        <v>0.12609999999999999</v>
      </c>
      <c r="Q185" s="55">
        <v>0.15224652705398573</v>
      </c>
      <c r="R185" s="54"/>
      <c r="S185" s="55"/>
      <c r="T185" s="55"/>
      <c r="U185" s="55"/>
      <c r="V185" s="55"/>
      <c r="W185" s="55"/>
      <c r="X185" s="54"/>
      <c r="Y185" s="55"/>
      <c r="Z185" s="55"/>
      <c r="AA185" s="55"/>
      <c r="AB185" s="55"/>
      <c r="AC185" s="55"/>
      <c r="AD185" s="53" t="s">
        <v>530</v>
      </c>
      <c r="AE185" s="6">
        <v>34.76</v>
      </c>
      <c r="AF185" s="6">
        <v>-111.63</v>
      </c>
      <c r="AG185" s="30">
        <v>1778</v>
      </c>
      <c r="AH185" s="54"/>
      <c r="AI185" s="56" t="s">
        <v>542</v>
      </c>
      <c r="AJ185" s="56"/>
      <c r="AK185" s="97"/>
      <c r="AL185" s="56" t="s">
        <v>541</v>
      </c>
      <c r="AM185" s="52" t="s">
        <v>671</v>
      </c>
      <c r="AN185" s="83"/>
      <c r="AO185" s="97"/>
      <c r="AP185" s="63"/>
      <c r="AQ185" s="56"/>
    </row>
    <row r="186" spans="1:43" ht="55.5" customHeight="1" x14ac:dyDescent="0.25">
      <c r="A186" s="62"/>
      <c r="B186" s="52" t="s">
        <v>524</v>
      </c>
      <c r="C186" s="59" t="s">
        <v>116</v>
      </c>
      <c r="D186" s="52" t="s">
        <v>743</v>
      </c>
      <c r="E186" s="52" t="s">
        <v>308</v>
      </c>
      <c r="F186" s="52" t="s">
        <v>1581</v>
      </c>
      <c r="G186" s="83"/>
      <c r="H186" s="97"/>
      <c r="I186" s="83"/>
      <c r="J186" s="83" t="s">
        <v>1568</v>
      </c>
      <c r="K186" s="102"/>
      <c r="L186" s="54">
        <v>0.25590000000000002</v>
      </c>
      <c r="M186" s="55">
        <v>0.31169999999999998</v>
      </c>
      <c r="N186" s="55">
        <v>0.2</v>
      </c>
      <c r="O186" s="55">
        <v>0.23819999999999997</v>
      </c>
      <c r="P186" s="55">
        <v>0.22795000000000001</v>
      </c>
      <c r="Q186" s="55">
        <v>0.27739514235112334</v>
      </c>
      <c r="R186" s="54"/>
      <c r="S186" s="55"/>
      <c r="T186" s="55"/>
      <c r="U186" s="55"/>
      <c r="V186" s="55"/>
      <c r="W186" s="55"/>
      <c r="X186" s="54"/>
      <c r="Y186" s="55"/>
      <c r="Z186" s="55"/>
      <c r="AA186" s="55"/>
      <c r="AB186" s="55"/>
      <c r="AC186" s="55"/>
      <c r="AD186" s="52" t="s">
        <v>533</v>
      </c>
      <c r="AE186" s="60">
        <v>35.020000000000003</v>
      </c>
      <c r="AF186" s="60">
        <v>-111.66</v>
      </c>
      <c r="AG186" s="56">
        <v>2140</v>
      </c>
      <c r="AH186" s="54"/>
      <c r="AI186" s="56" t="s">
        <v>542</v>
      </c>
      <c r="AJ186" s="56"/>
      <c r="AK186" s="97" t="s">
        <v>960</v>
      </c>
      <c r="AL186" s="56" t="s">
        <v>541</v>
      </c>
      <c r="AM186" s="52" t="s">
        <v>671</v>
      </c>
      <c r="AN186" s="83"/>
      <c r="AO186" s="97"/>
      <c r="AP186" s="63"/>
      <c r="AQ186" s="56"/>
    </row>
    <row r="187" spans="1:43" ht="55.5" customHeight="1" x14ac:dyDescent="0.25">
      <c r="A187" s="62"/>
      <c r="B187" s="52" t="s">
        <v>524</v>
      </c>
      <c r="C187" s="59" t="s">
        <v>81</v>
      </c>
      <c r="D187" s="52" t="s">
        <v>768</v>
      </c>
      <c r="E187" s="52" t="s">
        <v>354</v>
      </c>
      <c r="F187" s="52" t="s">
        <v>1582</v>
      </c>
      <c r="G187" s="83"/>
      <c r="H187" s="97"/>
      <c r="I187" s="83"/>
      <c r="J187" s="83"/>
      <c r="K187" s="102"/>
      <c r="L187" s="54">
        <v>0.49709999999999999</v>
      </c>
      <c r="M187" s="55">
        <v>0.37640000000000007</v>
      </c>
      <c r="N187" s="55">
        <v>0.13819999999999999</v>
      </c>
      <c r="O187" s="55">
        <v>0.32940000000000003</v>
      </c>
      <c r="P187" s="55">
        <v>0.31764999999999999</v>
      </c>
      <c r="Q187" s="55">
        <v>0.35368157995575628</v>
      </c>
      <c r="R187" s="54"/>
      <c r="S187" s="55"/>
      <c r="T187" s="55"/>
      <c r="U187" s="55"/>
      <c r="V187" s="55"/>
      <c r="W187" s="55"/>
      <c r="X187" s="54"/>
      <c r="Y187" s="55"/>
      <c r="Z187" s="55"/>
      <c r="AA187" s="55"/>
      <c r="AB187" s="55"/>
      <c r="AC187" s="55"/>
      <c r="AD187" s="53" t="s">
        <v>533</v>
      </c>
      <c r="AE187" s="6">
        <v>35.020000000000003</v>
      </c>
      <c r="AF187" s="6">
        <v>-111.66</v>
      </c>
      <c r="AG187" s="30">
        <v>2140</v>
      </c>
      <c r="AH187" s="54"/>
      <c r="AI187" s="56" t="s">
        <v>542</v>
      </c>
      <c r="AJ187" s="56"/>
      <c r="AK187" s="97"/>
      <c r="AL187" s="56" t="s">
        <v>541</v>
      </c>
      <c r="AM187" s="52" t="s">
        <v>671</v>
      </c>
      <c r="AN187" s="83"/>
      <c r="AO187" s="97"/>
      <c r="AP187" s="63"/>
      <c r="AQ187" s="56"/>
    </row>
    <row r="188" spans="1:43" ht="55.5" customHeight="1" x14ac:dyDescent="0.25">
      <c r="A188" s="62"/>
      <c r="B188" s="52" t="s">
        <v>524</v>
      </c>
      <c r="C188" s="59" t="s">
        <v>116</v>
      </c>
      <c r="D188" s="52" t="s">
        <v>743</v>
      </c>
      <c r="E188" s="52" t="s">
        <v>308</v>
      </c>
      <c r="F188" s="52" t="s">
        <v>1583</v>
      </c>
      <c r="G188" s="83"/>
      <c r="H188" s="97"/>
      <c r="I188" s="83"/>
      <c r="J188" s="83" t="s">
        <v>1569</v>
      </c>
      <c r="K188" s="102"/>
      <c r="L188" s="54">
        <v>0.22289999999999999</v>
      </c>
      <c r="M188" s="55">
        <v>0.28610000000000002</v>
      </c>
      <c r="N188" s="55">
        <v>0.1958</v>
      </c>
      <c r="O188" s="55">
        <v>0.15959999999999999</v>
      </c>
      <c r="P188" s="55">
        <v>0.20934999999999998</v>
      </c>
      <c r="Q188" s="55">
        <v>0.23165207747827343</v>
      </c>
      <c r="R188" s="54"/>
      <c r="S188" s="55"/>
      <c r="T188" s="55"/>
      <c r="U188" s="55"/>
      <c r="V188" s="55"/>
      <c r="W188" s="55"/>
      <c r="X188" s="54"/>
      <c r="Y188" s="55"/>
      <c r="Z188" s="55"/>
      <c r="AA188" s="55"/>
      <c r="AB188" s="55"/>
      <c r="AC188" s="55"/>
      <c r="AD188" s="52" t="s">
        <v>534</v>
      </c>
      <c r="AE188" s="60">
        <v>35.35</v>
      </c>
      <c r="AF188" s="60">
        <v>-111.73</v>
      </c>
      <c r="AG188" s="56">
        <v>2590</v>
      </c>
      <c r="AH188" s="54"/>
      <c r="AI188" s="56" t="s">
        <v>542</v>
      </c>
      <c r="AJ188" s="56"/>
      <c r="AK188" s="97" t="s">
        <v>961</v>
      </c>
      <c r="AL188" s="56" t="s">
        <v>540</v>
      </c>
      <c r="AM188" s="52" t="s">
        <v>680</v>
      </c>
      <c r="AN188" s="83"/>
      <c r="AO188" s="97"/>
      <c r="AP188" s="63"/>
      <c r="AQ188" s="56"/>
    </row>
    <row r="189" spans="1:43" ht="55.5" customHeight="1" x14ac:dyDescent="0.25">
      <c r="A189" s="62"/>
      <c r="B189" s="52" t="s">
        <v>524</v>
      </c>
      <c r="C189" s="59" t="s">
        <v>535</v>
      </c>
      <c r="D189" s="52" t="s">
        <v>769</v>
      </c>
      <c r="E189" s="52" t="s">
        <v>308</v>
      </c>
      <c r="F189" s="52" t="s">
        <v>1584</v>
      </c>
      <c r="G189" s="83"/>
      <c r="H189" s="97"/>
      <c r="I189" s="83"/>
      <c r="J189" s="83"/>
      <c r="K189" s="102"/>
      <c r="L189" s="54">
        <v>0.1084</v>
      </c>
      <c r="M189" s="55">
        <v>0.21689999999999998</v>
      </c>
      <c r="N189" s="55">
        <v>0.1928</v>
      </c>
      <c r="O189" s="55">
        <v>0.15059999999999998</v>
      </c>
      <c r="P189" s="55">
        <v>0.15060000000000001</v>
      </c>
      <c r="Q189" s="55">
        <v>0.1867163222645519</v>
      </c>
      <c r="R189" s="54"/>
      <c r="S189" s="55"/>
      <c r="T189" s="55"/>
      <c r="U189" s="55"/>
      <c r="V189" s="55"/>
      <c r="W189" s="55"/>
      <c r="X189" s="54"/>
      <c r="Y189" s="55"/>
      <c r="Z189" s="55"/>
      <c r="AA189" s="55"/>
      <c r="AB189" s="55"/>
      <c r="AC189" s="55"/>
      <c r="AD189" s="52" t="s">
        <v>534</v>
      </c>
      <c r="AE189" s="60">
        <v>35.35</v>
      </c>
      <c r="AF189" s="60">
        <v>-111.73</v>
      </c>
      <c r="AG189" s="56">
        <v>2590</v>
      </c>
      <c r="AH189" s="54"/>
      <c r="AI189" s="56" t="s">
        <v>542</v>
      </c>
      <c r="AJ189" s="56"/>
      <c r="AK189" s="97"/>
      <c r="AL189" s="56" t="s">
        <v>540</v>
      </c>
      <c r="AM189" s="52" t="s">
        <v>680</v>
      </c>
      <c r="AN189" s="83"/>
      <c r="AO189" s="97"/>
      <c r="AP189" s="63"/>
      <c r="AQ189" s="56"/>
    </row>
    <row r="190" spans="1:43" ht="55.5" customHeight="1" x14ac:dyDescent="0.25">
      <c r="A190" s="62"/>
      <c r="B190" s="52" t="s">
        <v>524</v>
      </c>
      <c r="C190" s="59" t="s">
        <v>536</v>
      </c>
      <c r="D190" s="52" t="s">
        <v>770</v>
      </c>
      <c r="E190" s="52" t="s">
        <v>354</v>
      </c>
      <c r="F190" s="52" t="s">
        <v>1585</v>
      </c>
      <c r="G190" s="83"/>
      <c r="H190" s="97"/>
      <c r="I190" s="83"/>
      <c r="J190" s="83"/>
      <c r="K190" s="102"/>
      <c r="L190" s="54">
        <v>0.10539999999999999</v>
      </c>
      <c r="M190" s="55">
        <v>0.21389999999999998</v>
      </c>
      <c r="N190" s="55">
        <v>0.30420000000000003</v>
      </c>
      <c r="O190" s="55">
        <v>9.039999999999998E-2</v>
      </c>
      <c r="P190" s="55">
        <v>0.20480000000000001</v>
      </c>
      <c r="Q190" s="55">
        <v>0.16420318206417314</v>
      </c>
      <c r="R190" s="54"/>
      <c r="S190" s="55"/>
      <c r="T190" s="55"/>
      <c r="U190" s="55"/>
      <c r="V190" s="55"/>
      <c r="W190" s="55"/>
      <c r="X190" s="54"/>
      <c r="Y190" s="55"/>
      <c r="Z190" s="55"/>
      <c r="AA190" s="55"/>
      <c r="AB190" s="55"/>
      <c r="AC190" s="55"/>
      <c r="AD190" s="52" t="s">
        <v>534</v>
      </c>
      <c r="AE190" s="60">
        <v>35.35</v>
      </c>
      <c r="AF190" s="60">
        <v>-111.73</v>
      </c>
      <c r="AG190" s="56">
        <v>2590</v>
      </c>
      <c r="AH190" s="54"/>
      <c r="AI190" s="56" t="s">
        <v>542</v>
      </c>
      <c r="AJ190" s="56"/>
      <c r="AK190" s="97"/>
      <c r="AL190" s="56" t="s">
        <v>540</v>
      </c>
      <c r="AM190" s="52" t="s">
        <v>680</v>
      </c>
      <c r="AN190" s="83"/>
      <c r="AO190" s="97"/>
      <c r="AP190" s="63"/>
      <c r="AQ190" s="56"/>
    </row>
    <row r="191" spans="1:43" ht="55.5" customHeight="1" x14ac:dyDescent="0.25">
      <c r="A191" s="62"/>
      <c r="B191" s="52" t="s">
        <v>524</v>
      </c>
      <c r="C191" s="59" t="s">
        <v>537</v>
      </c>
      <c r="D191" s="52" t="s">
        <v>771</v>
      </c>
      <c r="E191" s="52" t="s">
        <v>308</v>
      </c>
      <c r="F191" s="52" t="s">
        <v>1586</v>
      </c>
      <c r="G191" s="83"/>
      <c r="H191" s="97"/>
      <c r="I191" s="83"/>
      <c r="J191" s="83"/>
      <c r="K191" s="102"/>
      <c r="L191" s="54">
        <v>0.1928</v>
      </c>
      <c r="M191" s="55">
        <v>0.27110000000000001</v>
      </c>
      <c r="N191" s="55">
        <v>0.2651</v>
      </c>
      <c r="O191" s="55">
        <v>0.17159999999999997</v>
      </c>
      <c r="P191" s="55">
        <v>0.22894999999999999</v>
      </c>
      <c r="Q191" s="55">
        <v>0.22687195727987183</v>
      </c>
      <c r="R191" s="54"/>
      <c r="S191" s="55"/>
      <c r="T191" s="55"/>
      <c r="U191" s="55"/>
      <c r="V191" s="55"/>
      <c r="W191" s="55"/>
      <c r="X191" s="54"/>
      <c r="Y191" s="55"/>
      <c r="Z191" s="55"/>
      <c r="AA191" s="55"/>
      <c r="AB191" s="55"/>
      <c r="AC191" s="55"/>
      <c r="AD191" s="53" t="s">
        <v>534</v>
      </c>
      <c r="AE191" s="6">
        <v>35.35</v>
      </c>
      <c r="AF191" s="6">
        <v>-111.73</v>
      </c>
      <c r="AG191" s="30">
        <v>2590</v>
      </c>
      <c r="AH191" s="54"/>
      <c r="AI191" s="56" t="s">
        <v>542</v>
      </c>
      <c r="AJ191" s="56"/>
      <c r="AK191" s="97"/>
      <c r="AL191" s="56" t="s">
        <v>540</v>
      </c>
      <c r="AM191" s="52" t="s">
        <v>680</v>
      </c>
      <c r="AN191" s="83"/>
      <c r="AO191" s="97"/>
      <c r="AP191" s="63"/>
      <c r="AQ191" s="56"/>
    </row>
    <row r="192" spans="1:43" ht="55.5" customHeight="1" x14ac:dyDescent="0.25">
      <c r="A192" s="62"/>
      <c r="B192" s="52" t="s">
        <v>524</v>
      </c>
      <c r="C192" s="59" t="s">
        <v>538</v>
      </c>
      <c r="D192" s="52" t="s">
        <v>772</v>
      </c>
      <c r="E192" s="52" t="s">
        <v>308</v>
      </c>
      <c r="F192" s="52" t="s">
        <v>1587</v>
      </c>
      <c r="G192" s="83"/>
      <c r="H192" s="97"/>
      <c r="I192" s="83"/>
      <c r="J192" s="83" t="s">
        <v>1570</v>
      </c>
      <c r="K192" s="102"/>
      <c r="L192" s="54">
        <v>0.2104</v>
      </c>
      <c r="M192" s="55">
        <v>0.12799999999999997</v>
      </c>
      <c r="N192" s="55">
        <v>0.189</v>
      </c>
      <c r="O192" s="55">
        <v>0.15549999999999997</v>
      </c>
      <c r="P192" s="55">
        <v>0.19969999999999999</v>
      </c>
      <c r="Q192" s="55">
        <v>0.14241532572023277</v>
      </c>
      <c r="R192" s="54"/>
      <c r="S192" s="55"/>
      <c r="T192" s="55"/>
      <c r="U192" s="55"/>
      <c r="V192" s="55"/>
      <c r="W192" s="55"/>
      <c r="X192" s="54"/>
      <c r="Y192" s="55"/>
      <c r="Z192" s="55"/>
      <c r="AA192" s="55"/>
      <c r="AB192" s="55"/>
      <c r="AC192" s="55"/>
      <c r="AD192" s="52" t="s">
        <v>1565</v>
      </c>
      <c r="AE192" s="60">
        <v>35.369999999999997</v>
      </c>
      <c r="AF192" s="60">
        <v>-111.67</v>
      </c>
      <c r="AG192" s="56">
        <v>2965</v>
      </c>
      <c r="AH192" s="54"/>
      <c r="AI192" s="56" t="s">
        <v>542</v>
      </c>
      <c r="AJ192" s="56"/>
      <c r="AK192" s="97" t="s">
        <v>962</v>
      </c>
      <c r="AL192" s="56" t="s">
        <v>540</v>
      </c>
      <c r="AM192" s="52" t="s">
        <v>680</v>
      </c>
      <c r="AN192" s="83"/>
      <c r="AO192" s="97"/>
      <c r="AP192" s="63"/>
      <c r="AQ192" s="56"/>
    </row>
    <row r="193" spans="1:43" ht="55.5" customHeight="1" x14ac:dyDescent="0.25">
      <c r="A193" s="62"/>
      <c r="B193" s="52" t="s">
        <v>524</v>
      </c>
      <c r="C193" s="59" t="s">
        <v>539</v>
      </c>
      <c r="D193" s="52" t="s">
        <v>773</v>
      </c>
      <c r="E193" s="52" t="s">
        <v>308</v>
      </c>
      <c r="F193" s="52" t="s">
        <v>1588</v>
      </c>
      <c r="G193" s="83"/>
      <c r="H193" s="97"/>
      <c r="I193" s="83"/>
      <c r="J193" s="83"/>
      <c r="K193" s="102"/>
      <c r="L193" s="54">
        <v>0.20119999999999999</v>
      </c>
      <c r="M193" s="55">
        <v>0.10670000000000002</v>
      </c>
      <c r="N193" s="55">
        <v>0.15240000000000001</v>
      </c>
      <c r="O193" s="55">
        <v>0.10369999999999999</v>
      </c>
      <c r="P193" s="55">
        <v>0.17680000000000001</v>
      </c>
      <c r="Q193" s="55">
        <v>0.10521069337286966</v>
      </c>
      <c r="R193" s="54"/>
      <c r="S193" s="55"/>
      <c r="T193" s="55"/>
      <c r="U193" s="55"/>
      <c r="V193" s="55"/>
      <c r="W193" s="55"/>
      <c r="X193" s="54"/>
      <c r="Y193" s="55"/>
      <c r="Z193" s="55"/>
      <c r="AA193" s="55"/>
      <c r="AB193" s="55"/>
      <c r="AC193" s="55"/>
      <c r="AD193" s="52" t="s">
        <v>1565</v>
      </c>
      <c r="AE193" s="60">
        <v>35.369999999999997</v>
      </c>
      <c r="AF193" s="60">
        <v>-111.67</v>
      </c>
      <c r="AG193" s="56">
        <v>2965</v>
      </c>
      <c r="AH193" s="54"/>
      <c r="AI193" s="56" t="s">
        <v>542</v>
      </c>
      <c r="AJ193" s="56"/>
      <c r="AK193" s="97"/>
      <c r="AL193" s="56" t="s">
        <v>540</v>
      </c>
      <c r="AM193" s="52" t="s">
        <v>680</v>
      </c>
      <c r="AN193" s="83"/>
      <c r="AO193" s="97"/>
      <c r="AP193" s="63"/>
      <c r="AQ193" s="56"/>
    </row>
    <row r="194" spans="1:43" ht="55.5" customHeight="1" x14ac:dyDescent="0.25">
      <c r="A194" s="62"/>
      <c r="B194" s="52" t="s">
        <v>524</v>
      </c>
      <c r="C194" s="59" t="s">
        <v>535</v>
      </c>
      <c r="D194" s="52" t="s">
        <v>769</v>
      </c>
      <c r="E194" s="52" t="s">
        <v>308</v>
      </c>
      <c r="F194" s="52" t="s">
        <v>1589</v>
      </c>
      <c r="G194" s="83"/>
      <c r="H194" s="97"/>
      <c r="I194" s="83"/>
      <c r="J194" s="83"/>
      <c r="K194" s="102"/>
      <c r="L194" s="54">
        <v>0.19819999999999999</v>
      </c>
      <c r="M194" s="55">
        <v>9.1400000000000037E-2</v>
      </c>
      <c r="N194" s="55">
        <v>0.19819999999999999</v>
      </c>
      <c r="O194" s="55">
        <v>0.1341</v>
      </c>
      <c r="P194" s="55">
        <v>0.19819999999999999</v>
      </c>
      <c r="Q194" s="55">
        <v>0.11475358382203148</v>
      </c>
      <c r="R194" s="54"/>
      <c r="S194" s="55"/>
      <c r="T194" s="55"/>
      <c r="U194" s="55"/>
      <c r="V194" s="55"/>
      <c r="W194" s="55"/>
      <c r="X194" s="54"/>
      <c r="Y194" s="55"/>
      <c r="Z194" s="55"/>
      <c r="AA194" s="55"/>
      <c r="AB194" s="55"/>
      <c r="AC194" s="55"/>
      <c r="AD194" s="52" t="s">
        <v>1565</v>
      </c>
      <c r="AE194" s="60">
        <v>35.369999999999997</v>
      </c>
      <c r="AF194" s="60">
        <v>-111.67</v>
      </c>
      <c r="AG194" s="56">
        <v>2965</v>
      </c>
      <c r="AH194" s="54"/>
      <c r="AI194" s="56" t="s">
        <v>542</v>
      </c>
      <c r="AJ194" s="56"/>
      <c r="AK194" s="97"/>
      <c r="AL194" s="56" t="s">
        <v>540</v>
      </c>
      <c r="AM194" s="52" t="s">
        <v>680</v>
      </c>
      <c r="AN194" s="83"/>
      <c r="AO194" s="97"/>
      <c r="AP194" s="63"/>
      <c r="AQ194" s="56"/>
    </row>
    <row r="195" spans="1:43" s="16" customFormat="1" ht="55.5" customHeight="1" x14ac:dyDescent="0.25">
      <c r="A195" s="64"/>
      <c r="B195" s="53" t="s">
        <v>524</v>
      </c>
      <c r="C195" s="10" t="s">
        <v>536</v>
      </c>
      <c r="D195" s="53" t="s">
        <v>770</v>
      </c>
      <c r="E195" s="53" t="s">
        <v>308</v>
      </c>
      <c r="F195" s="50" t="s">
        <v>1590</v>
      </c>
      <c r="G195" s="84"/>
      <c r="H195" s="98"/>
      <c r="I195" s="84"/>
      <c r="J195" s="84"/>
      <c r="K195" s="103"/>
      <c r="L195" s="12">
        <v>0.28660000000000002</v>
      </c>
      <c r="M195" s="1">
        <v>0.21949999999999997</v>
      </c>
      <c r="N195" s="1">
        <v>0.19209999999999999</v>
      </c>
      <c r="O195" s="1">
        <v>0.128</v>
      </c>
      <c r="P195" s="1">
        <v>0.23935000000000001</v>
      </c>
      <c r="Q195" s="1">
        <v>0.17967227109378897</v>
      </c>
      <c r="R195" s="12"/>
      <c r="S195" s="1"/>
      <c r="T195" s="1"/>
      <c r="U195" s="1"/>
      <c r="V195" s="1"/>
      <c r="W195" s="1"/>
      <c r="X195" s="12"/>
      <c r="Y195" s="1"/>
      <c r="Z195" s="1"/>
      <c r="AA195" s="1"/>
      <c r="AB195" s="1"/>
      <c r="AC195" s="1"/>
      <c r="AD195" s="53" t="s">
        <v>1565</v>
      </c>
      <c r="AE195" s="6">
        <v>35.369999999999997</v>
      </c>
      <c r="AF195" s="6">
        <v>-111.67</v>
      </c>
      <c r="AG195" s="58">
        <v>2965</v>
      </c>
      <c r="AH195" s="12"/>
      <c r="AI195" s="58" t="s">
        <v>542</v>
      </c>
      <c r="AJ195" s="58"/>
      <c r="AK195" s="98"/>
      <c r="AL195" s="58" t="s">
        <v>540</v>
      </c>
      <c r="AM195" s="53" t="s">
        <v>680</v>
      </c>
      <c r="AN195" s="84"/>
      <c r="AO195" s="98"/>
      <c r="AP195" s="65"/>
      <c r="AQ195" s="58"/>
    </row>
    <row r="196" spans="1:43" ht="55.5" customHeight="1" x14ac:dyDescent="0.25">
      <c r="A196" s="62">
        <v>37</v>
      </c>
      <c r="B196" s="52" t="s">
        <v>27</v>
      </c>
      <c r="C196" s="59" t="s">
        <v>28</v>
      </c>
      <c r="D196" s="52" t="s">
        <v>719</v>
      </c>
      <c r="E196" s="52" t="s">
        <v>354</v>
      </c>
      <c r="F196" s="52" t="s">
        <v>1596</v>
      </c>
      <c r="G196" s="82" t="s">
        <v>1597</v>
      </c>
      <c r="H196" s="82" t="s">
        <v>2388</v>
      </c>
      <c r="I196" s="82" t="s">
        <v>1598</v>
      </c>
      <c r="J196" s="82" t="s">
        <v>1595</v>
      </c>
      <c r="K196" s="91" t="s">
        <v>1599</v>
      </c>
      <c r="L196" s="54"/>
      <c r="M196" s="55"/>
      <c r="N196" s="56"/>
      <c r="O196" s="56"/>
      <c r="P196" s="55"/>
      <c r="Q196" s="55"/>
      <c r="R196" s="54"/>
      <c r="S196" s="55"/>
      <c r="T196" s="55"/>
      <c r="U196" s="55"/>
      <c r="V196" s="55">
        <v>0.99</v>
      </c>
      <c r="W196" s="55">
        <v>0.2</v>
      </c>
      <c r="X196" s="54"/>
      <c r="Y196" s="55"/>
      <c r="Z196" s="55"/>
      <c r="AA196" s="55"/>
      <c r="AB196" s="55"/>
      <c r="AC196" s="55"/>
      <c r="AD196" s="52" t="s">
        <v>219</v>
      </c>
      <c r="AE196" s="60">
        <v>41.061110999999997</v>
      </c>
      <c r="AF196" s="60">
        <v>86.623056000000005</v>
      </c>
      <c r="AG196" s="56">
        <v>842</v>
      </c>
      <c r="AH196" s="54">
        <v>4.4000000000000004</v>
      </c>
      <c r="AI196" s="56"/>
      <c r="AJ196" s="56" t="s">
        <v>218</v>
      </c>
      <c r="AK196" s="52" t="s">
        <v>963</v>
      </c>
      <c r="AL196" s="56" t="s">
        <v>964</v>
      </c>
      <c r="AM196" s="52" t="s">
        <v>677</v>
      </c>
      <c r="AN196" s="82" t="s">
        <v>1600</v>
      </c>
      <c r="AO196" s="82" t="s">
        <v>1601</v>
      </c>
      <c r="AP196" s="63">
        <v>4</v>
      </c>
      <c r="AQ196" s="56"/>
    </row>
    <row r="197" spans="1:43" ht="55.5" customHeight="1" x14ac:dyDescent="0.25">
      <c r="A197" s="62"/>
      <c r="B197" s="52" t="s">
        <v>27</v>
      </c>
      <c r="C197" s="59" t="s">
        <v>1602</v>
      </c>
      <c r="D197" s="52" t="s">
        <v>1607</v>
      </c>
      <c r="E197" s="52" t="s">
        <v>1606</v>
      </c>
      <c r="F197" s="83" t="s">
        <v>1611</v>
      </c>
      <c r="G197" s="83"/>
      <c r="H197" s="83"/>
      <c r="I197" s="83"/>
      <c r="J197" s="83"/>
      <c r="K197" s="92"/>
      <c r="L197" s="54"/>
      <c r="M197" s="55"/>
      <c r="N197" s="56"/>
      <c r="O197" s="56"/>
      <c r="P197" s="55"/>
      <c r="Q197" s="55"/>
      <c r="R197" s="54"/>
      <c r="S197" s="55"/>
      <c r="T197" s="55"/>
      <c r="U197" s="55"/>
      <c r="V197" s="55">
        <v>0.92</v>
      </c>
      <c r="W197" s="55">
        <v>0.03</v>
      </c>
      <c r="X197" s="54"/>
      <c r="Y197" s="55"/>
      <c r="Z197" s="55"/>
      <c r="AA197" s="55"/>
      <c r="AB197" s="55"/>
      <c r="AC197" s="55"/>
      <c r="AD197" s="52" t="s">
        <v>219</v>
      </c>
      <c r="AE197" s="60">
        <v>41.061110999999997</v>
      </c>
      <c r="AF197" s="60">
        <v>86.623056000000005</v>
      </c>
      <c r="AG197" s="56">
        <v>842</v>
      </c>
      <c r="AH197" s="54">
        <v>4.4000000000000004</v>
      </c>
      <c r="AI197" s="56"/>
      <c r="AJ197" s="56" t="s">
        <v>218</v>
      </c>
      <c r="AK197" s="52" t="s">
        <v>963</v>
      </c>
      <c r="AL197" s="56" t="s">
        <v>964</v>
      </c>
      <c r="AM197" s="52" t="s">
        <v>677</v>
      </c>
      <c r="AN197" s="83"/>
      <c r="AO197" s="83"/>
      <c r="AP197" s="63">
        <v>4</v>
      </c>
      <c r="AQ197" s="56"/>
    </row>
    <row r="198" spans="1:43" ht="55.5" customHeight="1" x14ac:dyDescent="0.25">
      <c r="A198" s="62"/>
      <c r="B198" s="52" t="s">
        <v>27</v>
      </c>
      <c r="C198" s="59" t="s">
        <v>1605</v>
      </c>
      <c r="D198" s="52" t="s">
        <v>1608</v>
      </c>
      <c r="E198" s="52" t="s">
        <v>2344</v>
      </c>
      <c r="F198" s="83"/>
      <c r="G198" s="83"/>
      <c r="H198" s="83"/>
      <c r="I198" s="83"/>
      <c r="J198" s="83"/>
      <c r="K198" s="92"/>
      <c r="L198" s="54"/>
      <c r="M198" s="55"/>
      <c r="N198" s="56"/>
      <c r="O198" s="56"/>
      <c r="P198" s="55"/>
      <c r="Q198" s="55"/>
      <c r="R198" s="54"/>
      <c r="S198" s="55"/>
      <c r="T198" s="55"/>
      <c r="U198" s="55"/>
      <c r="V198" s="55">
        <v>0.92</v>
      </c>
      <c r="W198" s="55">
        <v>0.03</v>
      </c>
      <c r="X198" s="54"/>
      <c r="Y198" s="55"/>
      <c r="Z198" s="55"/>
      <c r="AA198" s="55"/>
      <c r="AB198" s="55"/>
      <c r="AC198" s="55"/>
      <c r="AD198" s="52" t="s">
        <v>219</v>
      </c>
      <c r="AE198" s="60">
        <v>41.061110999999997</v>
      </c>
      <c r="AF198" s="60">
        <v>86.623056000000005</v>
      </c>
      <c r="AG198" s="56">
        <v>842</v>
      </c>
      <c r="AH198" s="54">
        <v>4.4000000000000004</v>
      </c>
      <c r="AI198" s="56"/>
      <c r="AJ198" s="56" t="s">
        <v>218</v>
      </c>
      <c r="AK198" s="52" t="s">
        <v>963</v>
      </c>
      <c r="AL198" s="56" t="s">
        <v>964</v>
      </c>
      <c r="AM198" s="52" t="s">
        <v>677</v>
      </c>
      <c r="AN198" s="83"/>
      <c r="AO198" s="83"/>
      <c r="AP198" s="63">
        <v>4</v>
      </c>
      <c r="AQ198" s="56"/>
    </row>
    <row r="199" spans="1:43" ht="55.5" customHeight="1" x14ac:dyDescent="0.25">
      <c r="A199" s="62"/>
      <c r="B199" s="52" t="s">
        <v>27</v>
      </c>
      <c r="C199" s="59" t="s">
        <v>1603</v>
      </c>
      <c r="D199" s="52" t="s">
        <v>1609</v>
      </c>
      <c r="E199" s="52" t="s">
        <v>876</v>
      </c>
      <c r="F199" s="83"/>
      <c r="G199" s="83"/>
      <c r="H199" s="83"/>
      <c r="I199" s="83"/>
      <c r="J199" s="83"/>
      <c r="K199" s="92"/>
      <c r="L199" s="54"/>
      <c r="M199" s="55"/>
      <c r="N199" s="56"/>
      <c r="O199" s="56"/>
      <c r="P199" s="55"/>
      <c r="Q199" s="55"/>
      <c r="R199" s="54"/>
      <c r="S199" s="55"/>
      <c r="T199" s="55"/>
      <c r="U199" s="55"/>
      <c r="V199" s="55">
        <v>0.86</v>
      </c>
      <c r="W199" s="55">
        <v>0.03</v>
      </c>
      <c r="X199" s="54"/>
      <c r="Y199" s="55"/>
      <c r="Z199" s="55"/>
      <c r="AA199" s="55"/>
      <c r="AB199" s="55"/>
      <c r="AC199" s="55"/>
      <c r="AD199" s="52" t="s">
        <v>219</v>
      </c>
      <c r="AE199" s="60">
        <v>41.061110999999997</v>
      </c>
      <c r="AF199" s="60">
        <v>86.623056000000005</v>
      </c>
      <c r="AG199" s="56">
        <v>842</v>
      </c>
      <c r="AH199" s="54">
        <v>4.4000000000000004</v>
      </c>
      <c r="AI199" s="56"/>
      <c r="AJ199" s="56" t="s">
        <v>218</v>
      </c>
      <c r="AK199" s="52" t="s">
        <v>963</v>
      </c>
      <c r="AL199" s="56" t="s">
        <v>964</v>
      </c>
      <c r="AM199" s="52" t="s">
        <v>677</v>
      </c>
      <c r="AN199" s="83"/>
      <c r="AO199" s="83"/>
      <c r="AP199" s="63">
        <v>4</v>
      </c>
      <c r="AQ199" s="56"/>
    </row>
    <row r="200" spans="1:43" s="16" customFormat="1" ht="55.5" customHeight="1" x14ac:dyDescent="0.25">
      <c r="A200" s="64"/>
      <c r="B200" s="52" t="s">
        <v>27</v>
      </c>
      <c r="C200" s="10" t="s">
        <v>1604</v>
      </c>
      <c r="D200" s="53" t="s">
        <v>1610</v>
      </c>
      <c r="E200" s="53" t="s">
        <v>458</v>
      </c>
      <c r="F200" s="84"/>
      <c r="G200" s="84"/>
      <c r="H200" s="84"/>
      <c r="I200" s="84"/>
      <c r="J200" s="84"/>
      <c r="K200" s="93"/>
      <c r="L200" s="12"/>
      <c r="M200" s="1"/>
      <c r="N200" s="58"/>
      <c r="O200" s="58"/>
      <c r="P200" s="1"/>
      <c r="Q200" s="1"/>
      <c r="R200" s="12"/>
      <c r="S200" s="1"/>
      <c r="T200" s="1"/>
      <c r="U200" s="1"/>
      <c r="V200" s="1">
        <v>0.92</v>
      </c>
      <c r="W200" s="1">
        <v>0.01</v>
      </c>
      <c r="X200" s="12"/>
      <c r="Y200" s="1"/>
      <c r="Z200" s="1"/>
      <c r="AA200" s="1"/>
      <c r="AB200" s="1"/>
      <c r="AC200" s="1"/>
      <c r="AD200" s="52" t="s">
        <v>219</v>
      </c>
      <c r="AE200" s="60">
        <v>41.061110999999997</v>
      </c>
      <c r="AF200" s="60">
        <v>86.623056000000005</v>
      </c>
      <c r="AG200" s="56">
        <v>842</v>
      </c>
      <c r="AH200" s="54">
        <v>4.4000000000000004</v>
      </c>
      <c r="AI200" s="58"/>
      <c r="AJ200" s="56" t="s">
        <v>218</v>
      </c>
      <c r="AK200" s="52" t="s">
        <v>963</v>
      </c>
      <c r="AL200" s="56" t="s">
        <v>964</v>
      </c>
      <c r="AM200" s="52" t="s">
        <v>677</v>
      </c>
      <c r="AN200" s="84"/>
      <c r="AO200" s="84"/>
      <c r="AP200" s="65">
        <v>4</v>
      </c>
      <c r="AQ200" s="58"/>
    </row>
    <row r="201" spans="1:43" s="15" customFormat="1" ht="55.5" customHeight="1" x14ac:dyDescent="0.25">
      <c r="A201" s="66">
        <v>38</v>
      </c>
      <c r="B201" s="51" t="s">
        <v>104</v>
      </c>
      <c r="C201" s="9" t="s">
        <v>29</v>
      </c>
      <c r="D201" s="51" t="s">
        <v>774</v>
      </c>
      <c r="E201" s="51" t="s">
        <v>889</v>
      </c>
      <c r="F201" s="82" t="s">
        <v>1620</v>
      </c>
      <c r="G201" s="82" t="s">
        <v>1617</v>
      </c>
      <c r="H201" s="96" t="s">
        <v>2389</v>
      </c>
      <c r="I201" s="82" t="s">
        <v>1613</v>
      </c>
      <c r="J201" s="82" t="s">
        <v>1618</v>
      </c>
      <c r="K201" s="91" t="s">
        <v>1616</v>
      </c>
      <c r="L201" s="13"/>
      <c r="M201" s="5"/>
      <c r="N201" s="57"/>
      <c r="O201" s="57"/>
      <c r="P201" s="5"/>
      <c r="Q201" s="5"/>
      <c r="R201" s="13"/>
      <c r="S201" s="5"/>
      <c r="T201" s="5"/>
      <c r="U201" s="5"/>
      <c r="V201" s="5">
        <v>0.57999999999999996</v>
      </c>
      <c r="W201" s="5">
        <v>0.09</v>
      </c>
      <c r="X201" s="13"/>
      <c r="Y201" s="55"/>
      <c r="Z201" s="55"/>
      <c r="AA201" s="55"/>
      <c r="AB201" s="55"/>
      <c r="AC201" s="5"/>
      <c r="AD201" s="51" t="s">
        <v>1612</v>
      </c>
      <c r="AE201" s="7">
        <v>36.302778000000004</v>
      </c>
      <c r="AF201" s="7">
        <v>-116.413889</v>
      </c>
      <c r="AG201" s="57">
        <v>623</v>
      </c>
      <c r="AH201" s="13">
        <v>1</v>
      </c>
      <c r="AI201" s="57"/>
      <c r="AJ201" s="57" t="s">
        <v>220</v>
      </c>
      <c r="AK201" s="96" t="s">
        <v>236</v>
      </c>
      <c r="AL201" s="57" t="s">
        <v>1614</v>
      </c>
      <c r="AM201" s="51" t="s">
        <v>677</v>
      </c>
      <c r="AN201" s="82" t="s">
        <v>1615</v>
      </c>
      <c r="AO201" s="82" t="s">
        <v>1619</v>
      </c>
      <c r="AP201" s="67">
        <v>4</v>
      </c>
      <c r="AQ201" s="57"/>
    </row>
    <row r="202" spans="1:43" s="16" customFormat="1" ht="55.5" customHeight="1" x14ac:dyDescent="0.25">
      <c r="A202" s="64"/>
      <c r="B202" s="53" t="s">
        <v>104</v>
      </c>
      <c r="C202" s="10" t="s">
        <v>30</v>
      </c>
      <c r="D202" s="53" t="s">
        <v>775</v>
      </c>
      <c r="E202" s="53" t="s">
        <v>776</v>
      </c>
      <c r="F202" s="84"/>
      <c r="G202" s="84"/>
      <c r="H202" s="98"/>
      <c r="I202" s="84"/>
      <c r="J202" s="84"/>
      <c r="K202" s="93"/>
      <c r="L202" s="12"/>
      <c r="M202" s="1"/>
      <c r="N202" s="58"/>
      <c r="O202" s="58"/>
      <c r="P202" s="1"/>
      <c r="Q202" s="1"/>
      <c r="R202" s="12"/>
      <c r="S202" s="1"/>
      <c r="T202" s="1"/>
      <c r="U202" s="1"/>
      <c r="V202" s="1">
        <v>0.12</v>
      </c>
      <c r="W202" s="1">
        <v>0.24</v>
      </c>
      <c r="X202" s="12"/>
      <c r="Y202" s="1"/>
      <c r="Z202" s="1"/>
      <c r="AA202" s="1"/>
      <c r="AB202" s="1"/>
      <c r="AC202" s="1"/>
      <c r="AD202" s="53" t="s">
        <v>1612</v>
      </c>
      <c r="AE202" s="6">
        <v>36.302778000000004</v>
      </c>
      <c r="AF202" s="6">
        <v>-116.413889</v>
      </c>
      <c r="AG202" s="58">
        <v>623</v>
      </c>
      <c r="AH202" s="12">
        <v>1</v>
      </c>
      <c r="AI202" s="58"/>
      <c r="AJ202" s="58" t="s">
        <v>220</v>
      </c>
      <c r="AK202" s="98"/>
      <c r="AL202" s="58" t="s">
        <v>965</v>
      </c>
      <c r="AM202" s="53" t="s">
        <v>677</v>
      </c>
      <c r="AN202" s="84"/>
      <c r="AO202" s="84"/>
      <c r="AP202" s="65">
        <v>4</v>
      </c>
      <c r="AQ202" s="58"/>
    </row>
    <row r="203" spans="1:43" s="16" customFormat="1" ht="55.5" customHeight="1" x14ac:dyDescent="0.25">
      <c r="A203" s="64">
        <v>39</v>
      </c>
      <c r="B203" s="53" t="s">
        <v>377</v>
      </c>
      <c r="C203" s="10" t="s">
        <v>378</v>
      </c>
      <c r="D203" s="53" t="s">
        <v>777</v>
      </c>
      <c r="E203" s="53" t="s">
        <v>778</v>
      </c>
      <c r="F203" s="53" t="s">
        <v>1623</v>
      </c>
      <c r="G203" s="53" t="s">
        <v>1624</v>
      </c>
      <c r="H203" s="53" t="s">
        <v>2390</v>
      </c>
      <c r="I203" s="50" t="s">
        <v>1621</v>
      </c>
      <c r="J203" s="50" t="s">
        <v>1625</v>
      </c>
      <c r="K203" s="41" t="s">
        <v>1627</v>
      </c>
      <c r="L203" s="12"/>
      <c r="M203" s="1"/>
      <c r="N203" s="58"/>
      <c r="O203" s="58"/>
      <c r="P203" s="1"/>
      <c r="Q203" s="1"/>
      <c r="R203" s="12"/>
      <c r="S203" s="1"/>
      <c r="T203" s="1"/>
      <c r="U203" s="1"/>
      <c r="V203" s="1">
        <v>0</v>
      </c>
      <c r="W203" s="1"/>
      <c r="X203" s="12">
        <f t="shared" ref="X203" si="28">P203+V203</f>
        <v>0</v>
      </c>
      <c r="Y203" s="3"/>
      <c r="Z203" s="3"/>
      <c r="AA203" s="3"/>
      <c r="AB203" s="3"/>
      <c r="AC203" s="1"/>
      <c r="AD203" s="53" t="s">
        <v>379</v>
      </c>
      <c r="AE203" s="6">
        <v>-22.671099999999999</v>
      </c>
      <c r="AF203" s="6">
        <v>14.985099999999999</v>
      </c>
      <c r="AG203" s="58">
        <v>371</v>
      </c>
      <c r="AH203" s="12" t="s">
        <v>381</v>
      </c>
      <c r="AI203" s="58" t="s">
        <v>966</v>
      </c>
      <c r="AJ203" s="58"/>
      <c r="AK203" s="53" t="s">
        <v>380</v>
      </c>
      <c r="AL203" s="58" t="s">
        <v>967</v>
      </c>
      <c r="AM203" s="53" t="s">
        <v>677</v>
      </c>
      <c r="AN203" s="53" t="s">
        <v>1622</v>
      </c>
      <c r="AO203" s="53" t="s">
        <v>1626</v>
      </c>
      <c r="AP203" s="65">
        <v>4</v>
      </c>
      <c r="AQ203" s="58"/>
    </row>
    <row r="204" spans="1:43" s="15" customFormat="1" ht="55.5" customHeight="1" x14ac:dyDescent="0.25">
      <c r="A204" s="66">
        <v>40</v>
      </c>
      <c r="B204" s="51" t="s">
        <v>420</v>
      </c>
      <c r="C204" s="9" t="s">
        <v>38</v>
      </c>
      <c r="D204" s="51" t="s">
        <v>590</v>
      </c>
      <c r="E204" s="51" t="s">
        <v>886</v>
      </c>
      <c r="F204" s="82" t="s">
        <v>1632</v>
      </c>
      <c r="G204" s="82" t="s">
        <v>1628</v>
      </c>
      <c r="H204" s="96" t="s">
        <v>2391</v>
      </c>
      <c r="I204" s="82" t="s">
        <v>1630</v>
      </c>
      <c r="J204" s="82" t="s">
        <v>1629</v>
      </c>
      <c r="K204" s="94" t="s">
        <v>1633</v>
      </c>
      <c r="L204" s="13">
        <v>0.88</v>
      </c>
      <c r="M204" s="5">
        <v>0.09</v>
      </c>
      <c r="N204" s="57">
        <v>0.46</v>
      </c>
      <c r="O204" s="57">
        <v>0.03</v>
      </c>
      <c r="P204" s="5">
        <v>0.67</v>
      </c>
      <c r="Q204" s="5">
        <v>0.06</v>
      </c>
      <c r="R204" s="13"/>
      <c r="S204" s="5"/>
      <c r="T204" s="5"/>
      <c r="U204" s="5"/>
      <c r="V204" s="5"/>
      <c r="W204" s="5"/>
      <c r="X204" s="13"/>
      <c r="Y204" s="55"/>
      <c r="Z204" s="55"/>
      <c r="AA204" s="55"/>
      <c r="AB204" s="55"/>
      <c r="AC204" s="5"/>
      <c r="AD204" s="51" t="s">
        <v>422</v>
      </c>
      <c r="AE204" s="7">
        <v>37.533299999999997</v>
      </c>
      <c r="AF204" s="7">
        <v>105.0333</v>
      </c>
      <c r="AG204" s="57">
        <v>1318</v>
      </c>
      <c r="AH204" s="13">
        <v>80</v>
      </c>
      <c r="AI204" s="57" t="s">
        <v>942</v>
      </c>
      <c r="AJ204" s="57"/>
      <c r="AK204" s="51" t="s">
        <v>423</v>
      </c>
      <c r="AL204" s="57" t="s">
        <v>670</v>
      </c>
      <c r="AM204" s="51" t="s">
        <v>677</v>
      </c>
      <c r="AN204" s="82" t="s">
        <v>1631</v>
      </c>
      <c r="AO204" s="96" t="s">
        <v>1634</v>
      </c>
      <c r="AP204" s="67"/>
      <c r="AQ204" s="57"/>
    </row>
    <row r="205" spans="1:43" s="16" customFormat="1" ht="55.5" customHeight="1" x14ac:dyDescent="0.25">
      <c r="A205" s="64"/>
      <c r="B205" s="53" t="s">
        <v>420</v>
      </c>
      <c r="C205" s="10" t="s">
        <v>421</v>
      </c>
      <c r="D205" s="53" t="s">
        <v>591</v>
      </c>
      <c r="E205" s="53" t="s">
        <v>887</v>
      </c>
      <c r="F205" s="84"/>
      <c r="G205" s="84"/>
      <c r="H205" s="98"/>
      <c r="I205" s="84"/>
      <c r="J205" s="84"/>
      <c r="K205" s="95"/>
      <c r="L205" s="12">
        <v>0.72</v>
      </c>
      <c r="M205" s="1">
        <v>0.08</v>
      </c>
      <c r="N205" s="58">
        <v>0.09</v>
      </c>
      <c r="O205" s="58">
        <v>0.01</v>
      </c>
      <c r="P205" s="1">
        <v>0.4</v>
      </c>
      <c r="Q205" s="1">
        <v>0.06</v>
      </c>
      <c r="R205" s="12"/>
      <c r="S205" s="1"/>
      <c r="T205" s="1"/>
      <c r="U205" s="1"/>
      <c r="V205" s="1"/>
      <c r="W205" s="1"/>
      <c r="X205" s="12"/>
      <c r="Y205" s="1"/>
      <c r="Z205" s="1"/>
      <c r="AA205" s="1"/>
      <c r="AB205" s="1"/>
      <c r="AC205" s="1"/>
      <c r="AD205" s="53" t="s">
        <v>422</v>
      </c>
      <c r="AE205" s="6">
        <v>37.533299999999997</v>
      </c>
      <c r="AF205" s="6">
        <v>105.0333</v>
      </c>
      <c r="AG205" s="58">
        <v>1318</v>
      </c>
      <c r="AH205" s="12">
        <v>80</v>
      </c>
      <c r="AI205" s="58" t="s">
        <v>942</v>
      </c>
      <c r="AJ205" s="58"/>
      <c r="AK205" s="53" t="s">
        <v>423</v>
      </c>
      <c r="AL205" s="58" t="s">
        <v>670</v>
      </c>
      <c r="AM205" s="53" t="s">
        <v>677</v>
      </c>
      <c r="AN205" s="84"/>
      <c r="AO205" s="98"/>
      <c r="AP205" s="65"/>
      <c r="AQ205" s="58"/>
    </row>
    <row r="206" spans="1:43" s="16" customFormat="1" ht="55.5" customHeight="1" x14ac:dyDescent="0.25">
      <c r="A206" s="64">
        <v>41</v>
      </c>
      <c r="B206" s="53" t="s">
        <v>514</v>
      </c>
      <c r="C206" s="10" t="s">
        <v>144</v>
      </c>
      <c r="D206" s="53" t="s">
        <v>779</v>
      </c>
      <c r="E206" s="53" t="s">
        <v>354</v>
      </c>
      <c r="F206" s="53" t="s">
        <v>1638</v>
      </c>
      <c r="G206" s="53" t="s">
        <v>1636</v>
      </c>
      <c r="H206" s="53" t="s">
        <v>2392</v>
      </c>
      <c r="I206" s="50" t="s">
        <v>1637</v>
      </c>
      <c r="J206" s="50" t="s">
        <v>1635</v>
      </c>
      <c r="K206" s="44" t="s">
        <v>1639</v>
      </c>
      <c r="L206" s="12">
        <v>0.43</v>
      </c>
      <c r="M206" s="1">
        <v>0.1</v>
      </c>
      <c r="N206" s="58"/>
      <c r="O206" s="58"/>
      <c r="P206" s="1"/>
      <c r="Q206" s="1"/>
      <c r="R206" s="12"/>
      <c r="S206" s="1"/>
      <c r="T206" s="1"/>
      <c r="U206" s="1"/>
      <c r="V206" s="1"/>
      <c r="W206" s="1"/>
      <c r="X206" s="12">
        <v>0.43</v>
      </c>
      <c r="Y206" s="1">
        <v>0.1</v>
      </c>
      <c r="Z206" s="3"/>
      <c r="AA206" s="3"/>
      <c r="AB206" s="3"/>
      <c r="AC206" s="1"/>
      <c r="AD206" s="53" t="s">
        <v>509</v>
      </c>
      <c r="AE206" s="6">
        <v>37.25</v>
      </c>
      <c r="AF206" s="6">
        <v>110.3</v>
      </c>
      <c r="AG206" s="58">
        <v>1100</v>
      </c>
      <c r="AH206" s="12" t="s">
        <v>507</v>
      </c>
      <c r="AI206" s="58" t="s">
        <v>1080</v>
      </c>
      <c r="AJ206" s="58"/>
      <c r="AK206" s="53" t="s">
        <v>505</v>
      </c>
      <c r="AL206" s="58" t="s">
        <v>515</v>
      </c>
      <c r="AM206" s="53" t="s">
        <v>678</v>
      </c>
      <c r="AN206" s="53" t="s">
        <v>1646</v>
      </c>
      <c r="AO206" s="53" t="s">
        <v>1640</v>
      </c>
      <c r="AP206" s="65"/>
      <c r="AQ206" s="58"/>
    </row>
    <row r="207" spans="1:43" s="15" customFormat="1" ht="55.5" customHeight="1" x14ac:dyDescent="0.25">
      <c r="A207" s="66">
        <v>42</v>
      </c>
      <c r="B207" s="51" t="s">
        <v>547</v>
      </c>
      <c r="C207" s="9" t="s">
        <v>463</v>
      </c>
      <c r="D207" s="51" t="s">
        <v>780</v>
      </c>
      <c r="E207" s="51" t="s">
        <v>360</v>
      </c>
      <c r="F207" s="82"/>
      <c r="G207" s="82" t="s">
        <v>1648</v>
      </c>
      <c r="H207" s="96" t="s">
        <v>2393</v>
      </c>
      <c r="I207" s="82" t="s">
        <v>1642</v>
      </c>
      <c r="J207" s="82" t="s">
        <v>1643</v>
      </c>
      <c r="K207" s="101" t="s">
        <v>1644</v>
      </c>
      <c r="L207" s="13"/>
      <c r="M207" s="5"/>
      <c r="N207" s="57"/>
      <c r="O207" s="57"/>
      <c r="P207" s="5">
        <v>0.26</v>
      </c>
      <c r="Q207" s="5">
        <v>0.13</v>
      </c>
      <c r="R207" s="13"/>
      <c r="S207" s="5"/>
      <c r="T207" s="5"/>
      <c r="U207" s="5"/>
      <c r="V207" s="5"/>
      <c r="W207" s="5"/>
      <c r="X207" s="13"/>
      <c r="Y207" s="55"/>
      <c r="Z207" s="55"/>
      <c r="AA207" s="55"/>
      <c r="AB207" s="55"/>
      <c r="AC207" s="5"/>
      <c r="AD207" s="51" t="s">
        <v>1641</v>
      </c>
      <c r="AE207" s="7">
        <v>68.629800000000003</v>
      </c>
      <c r="AF207" s="7">
        <v>-149.5778</v>
      </c>
      <c r="AG207" s="57">
        <v>760</v>
      </c>
      <c r="AH207" s="13">
        <v>0.5</v>
      </c>
      <c r="AI207" s="57"/>
      <c r="AJ207" s="57" t="s">
        <v>550</v>
      </c>
      <c r="AK207" s="96" t="s">
        <v>549</v>
      </c>
      <c r="AL207" s="57" t="s">
        <v>548</v>
      </c>
      <c r="AM207" s="51" t="s">
        <v>674</v>
      </c>
      <c r="AN207" s="82" t="s">
        <v>1645</v>
      </c>
      <c r="AO207" s="96" t="s">
        <v>1647</v>
      </c>
      <c r="AP207" s="67"/>
      <c r="AQ207" s="57"/>
    </row>
    <row r="208" spans="1:43" ht="55.5" customHeight="1" x14ac:dyDescent="0.25">
      <c r="A208" s="62"/>
      <c r="B208" s="52" t="s">
        <v>547</v>
      </c>
      <c r="C208" s="59" t="s">
        <v>551</v>
      </c>
      <c r="D208" s="52" t="s">
        <v>781</v>
      </c>
      <c r="E208" s="52" t="s">
        <v>360</v>
      </c>
      <c r="F208" s="83"/>
      <c r="G208" s="83"/>
      <c r="H208" s="97"/>
      <c r="I208" s="83"/>
      <c r="J208" s="83"/>
      <c r="K208" s="102"/>
      <c r="L208" s="54"/>
      <c r="M208" s="55"/>
      <c r="N208" s="56"/>
      <c r="O208" s="56"/>
      <c r="P208" s="55">
        <v>0.44</v>
      </c>
      <c r="Q208" s="55">
        <v>0.11</v>
      </c>
      <c r="R208" s="54"/>
      <c r="S208" s="55"/>
      <c r="T208" s="55"/>
      <c r="U208" s="55"/>
      <c r="V208" s="55"/>
      <c r="W208" s="55"/>
      <c r="X208" s="54"/>
      <c r="Y208" s="55"/>
      <c r="Z208" s="55"/>
      <c r="AA208" s="55"/>
      <c r="AB208" s="55"/>
      <c r="AC208" s="55"/>
      <c r="AD208" s="52" t="s">
        <v>1641</v>
      </c>
      <c r="AE208" s="60">
        <v>68.629800000000003</v>
      </c>
      <c r="AF208" s="60">
        <v>-149.5778</v>
      </c>
      <c r="AG208" s="56">
        <v>760</v>
      </c>
      <c r="AH208" s="54">
        <v>0.5</v>
      </c>
      <c r="AI208" s="56"/>
      <c r="AJ208" s="56" t="s">
        <v>550</v>
      </c>
      <c r="AK208" s="97"/>
      <c r="AL208" s="56" t="s">
        <v>548</v>
      </c>
      <c r="AM208" s="52" t="s">
        <v>674</v>
      </c>
      <c r="AN208" s="83"/>
      <c r="AO208" s="97"/>
      <c r="AP208" s="63"/>
      <c r="AQ208" s="56"/>
    </row>
    <row r="209" spans="1:43" ht="55.5" customHeight="1" x14ac:dyDescent="0.25">
      <c r="A209" s="62"/>
      <c r="B209" s="52" t="s">
        <v>547</v>
      </c>
      <c r="C209" s="59" t="s">
        <v>552</v>
      </c>
      <c r="D209" s="52" t="s">
        <v>782</v>
      </c>
      <c r="E209" s="52" t="s">
        <v>783</v>
      </c>
      <c r="F209" s="83"/>
      <c r="G209" s="83"/>
      <c r="H209" s="97"/>
      <c r="I209" s="83"/>
      <c r="J209" s="83"/>
      <c r="K209" s="102"/>
      <c r="L209" s="54"/>
      <c r="M209" s="55"/>
      <c r="N209" s="56"/>
      <c r="O209" s="56"/>
      <c r="P209" s="55">
        <v>0.11</v>
      </c>
      <c r="Q209" s="55">
        <v>0.11</v>
      </c>
      <c r="R209" s="54"/>
      <c r="S209" s="55"/>
      <c r="T209" s="55"/>
      <c r="U209" s="55"/>
      <c r="V209" s="55"/>
      <c r="W209" s="55"/>
      <c r="X209" s="54"/>
      <c r="Y209" s="55"/>
      <c r="Z209" s="55"/>
      <c r="AA209" s="55"/>
      <c r="AB209" s="55"/>
      <c r="AC209" s="55"/>
      <c r="AD209" s="52" t="s">
        <v>1641</v>
      </c>
      <c r="AE209" s="60">
        <v>68.629800000000003</v>
      </c>
      <c r="AF209" s="60">
        <v>-149.5778</v>
      </c>
      <c r="AG209" s="56">
        <v>760</v>
      </c>
      <c r="AH209" s="54">
        <v>0.5</v>
      </c>
      <c r="AI209" s="56"/>
      <c r="AJ209" s="56" t="s">
        <v>550</v>
      </c>
      <c r="AK209" s="97"/>
      <c r="AL209" s="56" t="s">
        <v>548</v>
      </c>
      <c r="AM209" s="52" t="s">
        <v>674</v>
      </c>
      <c r="AN209" s="83"/>
      <c r="AO209" s="97"/>
      <c r="AP209" s="63"/>
      <c r="AQ209" s="56"/>
    </row>
    <row r="210" spans="1:43" s="16" customFormat="1" ht="55.5" customHeight="1" x14ac:dyDescent="0.25">
      <c r="A210" s="64"/>
      <c r="B210" s="53" t="s">
        <v>547</v>
      </c>
      <c r="C210" s="10" t="s">
        <v>553</v>
      </c>
      <c r="D210" s="53" t="s">
        <v>784</v>
      </c>
      <c r="E210" s="53" t="s">
        <v>251</v>
      </c>
      <c r="F210" s="84"/>
      <c r="G210" s="84"/>
      <c r="H210" s="98"/>
      <c r="I210" s="84"/>
      <c r="J210" s="84"/>
      <c r="K210" s="103"/>
      <c r="L210" s="12"/>
      <c r="M210" s="1"/>
      <c r="N210" s="58"/>
      <c r="O210" s="58"/>
      <c r="P210" s="1">
        <v>0.1</v>
      </c>
      <c r="Q210" s="55">
        <v>0.11</v>
      </c>
      <c r="R210" s="12"/>
      <c r="S210" s="1"/>
      <c r="T210" s="1"/>
      <c r="U210" s="1"/>
      <c r="V210" s="1"/>
      <c r="W210" s="1"/>
      <c r="X210" s="12"/>
      <c r="Y210" s="1"/>
      <c r="Z210" s="1"/>
      <c r="AA210" s="1"/>
      <c r="AB210" s="1"/>
      <c r="AC210" s="1"/>
      <c r="AD210" s="52" t="s">
        <v>1641</v>
      </c>
      <c r="AE210" s="6">
        <v>68.629800000000003</v>
      </c>
      <c r="AF210" s="6">
        <v>-149.5778</v>
      </c>
      <c r="AG210" s="58">
        <v>760</v>
      </c>
      <c r="AH210" s="12">
        <v>0.5</v>
      </c>
      <c r="AI210" s="58"/>
      <c r="AJ210" s="58" t="s">
        <v>550</v>
      </c>
      <c r="AK210" s="98"/>
      <c r="AL210" s="58" t="s">
        <v>548</v>
      </c>
      <c r="AM210" s="53" t="s">
        <v>674</v>
      </c>
      <c r="AN210" s="84"/>
      <c r="AO210" s="98"/>
      <c r="AP210" s="65"/>
      <c r="AQ210" s="58"/>
    </row>
    <row r="211" spans="1:43" s="15" customFormat="1" ht="55.5" customHeight="1" x14ac:dyDescent="0.25">
      <c r="A211" s="66">
        <v>43</v>
      </c>
      <c r="B211" s="51" t="s">
        <v>31</v>
      </c>
      <c r="C211" s="9" t="s">
        <v>32</v>
      </c>
      <c r="D211" s="51" t="s">
        <v>786</v>
      </c>
      <c r="E211" s="51" t="s">
        <v>785</v>
      </c>
      <c r="F211" s="27" t="s">
        <v>1659</v>
      </c>
      <c r="G211" s="82" t="s">
        <v>1657</v>
      </c>
      <c r="H211" s="96" t="s">
        <v>2395</v>
      </c>
      <c r="I211" s="82" t="s">
        <v>1650</v>
      </c>
      <c r="J211" s="82" t="s">
        <v>1656</v>
      </c>
      <c r="K211" s="91" t="s">
        <v>1652</v>
      </c>
      <c r="L211" s="13"/>
      <c r="M211" s="5"/>
      <c r="N211" s="57"/>
      <c r="O211" s="57"/>
      <c r="P211" s="5"/>
      <c r="Q211" s="5"/>
      <c r="R211" s="13"/>
      <c r="S211" s="5"/>
      <c r="T211" s="5"/>
      <c r="U211" s="5"/>
      <c r="V211" s="5">
        <v>0.08</v>
      </c>
      <c r="W211" s="5">
        <v>0.05</v>
      </c>
      <c r="X211" s="13"/>
      <c r="Y211" s="55"/>
      <c r="Z211" s="55"/>
      <c r="AA211" s="55"/>
      <c r="AB211" s="55"/>
      <c r="AC211" s="5"/>
      <c r="AD211" s="4" t="s">
        <v>1653</v>
      </c>
      <c r="AE211" s="8">
        <v>36.233600000000003</v>
      </c>
      <c r="AF211" s="8">
        <v>100.2169</v>
      </c>
      <c r="AG211" s="31">
        <v>2890</v>
      </c>
      <c r="AH211" s="13" t="s">
        <v>221</v>
      </c>
      <c r="AI211" s="57"/>
      <c r="AJ211" s="57" t="s">
        <v>968</v>
      </c>
      <c r="AK211" s="96" t="s">
        <v>1658</v>
      </c>
      <c r="AL211" s="57" t="s">
        <v>540</v>
      </c>
      <c r="AM211" s="51" t="s">
        <v>675</v>
      </c>
      <c r="AN211" s="82" t="s">
        <v>1651</v>
      </c>
      <c r="AO211" s="96" t="s">
        <v>1649</v>
      </c>
      <c r="AP211" s="67">
        <v>3</v>
      </c>
      <c r="AQ211" s="57"/>
    </row>
    <row r="212" spans="1:43" ht="55.5" customHeight="1" x14ac:dyDescent="0.25">
      <c r="A212" s="62"/>
      <c r="B212" s="52" t="s">
        <v>31</v>
      </c>
      <c r="C212" s="59" t="s">
        <v>32</v>
      </c>
      <c r="D212" s="52" t="s">
        <v>786</v>
      </c>
      <c r="E212" s="52" t="s">
        <v>785</v>
      </c>
      <c r="F212" s="28" t="s">
        <v>1660</v>
      </c>
      <c r="G212" s="83"/>
      <c r="H212" s="97"/>
      <c r="I212" s="83"/>
      <c r="J212" s="83"/>
      <c r="K212" s="92"/>
      <c r="L212" s="54"/>
      <c r="M212" s="55"/>
      <c r="N212" s="56"/>
      <c r="O212" s="56"/>
      <c r="P212" s="55"/>
      <c r="Q212" s="55"/>
      <c r="R212" s="54"/>
      <c r="S212" s="55"/>
      <c r="T212" s="55"/>
      <c r="U212" s="55"/>
      <c r="V212" s="55">
        <v>0.06</v>
      </c>
      <c r="W212" s="55">
        <v>0.05</v>
      </c>
      <c r="X212" s="54"/>
      <c r="Y212" s="55"/>
      <c r="Z212" s="55"/>
      <c r="AA212" s="55"/>
      <c r="AB212" s="55"/>
      <c r="AC212" s="55"/>
      <c r="AD212" s="4" t="s">
        <v>1654</v>
      </c>
      <c r="AE212" s="8">
        <v>36.250100000000003</v>
      </c>
      <c r="AF212" s="8">
        <v>100.2169</v>
      </c>
      <c r="AG212" s="31">
        <v>2870</v>
      </c>
      <c r="AH212" s="54" t="s">
        <v>221</v>
      </c>
      <c r="AI212" s="56"/>
      <c r="AJ212" s="56" t="s">
        <v>968</v>
      </c>
      <c r="AK212" s="97"/>
      <c r="AL212" s="56" t="s">
        <v>540</v>
      </c>
      <c r="AM212" s="52" t="s">
        <v>675</v>
      </c>
      <c r="AN212" s="83"/>
      <c r="AO212" s="97"/>
      <c r="AP212" s="63">
        <v>3</v>
      </c>
      <c r="AQ212" s="56"/>
    </row>
    <row r="213" spans="1:43" s="16" customFormat="1" ht="55.5" customHeight="1" x14ac:dyDescent="0.25">
      <c r="A213" s="64"/>
      <c r="B213" s="53" t="s">
        <v>31</v>
      </c>
      <c r="C213" s="10" t="s">
        <v>32</v>
      </c>
      <c r="D213" s="53" t="s">
        <v>786</v>
      </c>
      <c r="E213" s="53" t="s">
        <v>785</v>
      </c>
      <c r="F213" s="29" t="s">
        <v>1661</v>
      </c>
      <c r="G213" s="84"/>
      <c r="H213" s="98"/>
      <c r="I213" s="84"/>
      <c r="J213" s="84"/>
      <c r="K213" s="93"/>
      <c r="L213" s="12"/>
      <c r="M213" s="1"/>
      <c r="N213" s="58"/>
      <c r="O213" s="58"/>
      <c r="P213" s="1"/>
      <c r="Q213" s="1"/>
      <c r="R213" s="12"/>
      <c r="S213" s="1"/>
      <c r="T213" s="1"/>
      <c r="U213" s="1"/>
      <c r="V213" s="1">
        <v>0.03</v>
      </c>
      <c r="W213" s="1">
        <v>0.05</v>
      </c>
      <c r="X213" s="12"/>
      <c r="Y213" s="1"/>
      <c r="Z213" s="1"/>
      <c r="AA213" s="1"/>
      <c r="AB213" s="1"/>
      <c r="AC213" s="1"/>
      <c r="AD213" s="53" t="s">
        <v>1655</v>
      </c>
      <c r="AE213" s="6">
        <v>36.2834</v>
      </c>
      <c r="AF213" s="6">
        <v>100.2667</v>
      </c>
      <c r="AG213" s="58">
        <v>2878</v>
      </c>
      <c r="AH213" s="12" t="s">
        <v>221</v>
      </c>
      <c r="AI213" s="58"/>
      <c r="AJ213" s="58" t="s">
        <v>968</v>
      </c>
      <c r="AK213" s="98"/>
      <c r="AL213" s="56" t="s">
        <v>540</v>
      </c>
      <c r="AM213" s="53" t="s">
        <v>675</v>
      </c>
      <c r="AN213" s="84"/>
      <c r="AO213" s="98"/>
      <c r="AP213" s="65">
        <v>3</v>
      </c>
      <c r="AQ213" s="58"/>
    </row>
    <row r="214" spans="1:43" s="15" customFormat="1" ht="55.5" customHeight="1" x14ac:dyDescent="0.25">
      <c r="A214" s="66">
        <v>44</v>
      </c>
      <c r="B214" s="51" t="s">
        <v>382</v>
      </c>
      <c r="C214" s="9" t="s">
        <v>383</v>
      </c>
      <c r="D214" s="51" t="s">
        <v>787</v>
      </c>
      <c r="E214" s="51" t="s">
        <v>713</v>
      </c>
      <c r="F214" s="27" t="s">
        <v>1662</v>
      </c>
      <c r="G214" s="82" t="s">
        <v>1676</v>
      </c>
      <c r="H214" s="96" t="s">
        <v>2394</v>
      </c>
      <c r="I214" s="82" t="s">
        <v>1677</v>
      </c>
      <c r="J214" s="82" t="s">
        <v>1675</v>
      </c>
      <c r="K214" s="88" t="s">
        <v>1679</v>
      </c>
      <c r="L214" s="13">
        <v>0.5615</v>
      </c>
      <c r="M214" s="5">
        <v>7.4899999999999967E-2</v>
      </c>
      <c r="N214" s="5"/>
      <c r="O214" s="5"/>
      <c r="P214" s="5"/>
      <c r="Q214" s="5"/>
      <c r="R214" s="13"/>
      <c r="S214" s="5"/>
      <c r="T214" s="5"/>
      <c r="U214" s="5"/>
      <c r="V214" s="5"/>
      <c r="W214" s="5"/>
      <c r="X214" s="13"/>
      <c r="Y214" s="55"/>
      <c r="Z214" s="55"/>
      <c r="AA214" s="55"/>
      <c r="AB214" s="55"/>
      <c r="AC214" s="5"/>
      <c r="AD214" s="51" t="s">
        <v>395</v>
      </c>
      <c r="AE214" s="7">
        <v>26.745699999999999</v>
      </c>
      <c r="AF214" s="7">
        <v>115.0797</v>
      </c>
      <c r="AG214" s="57">
        <v>102</v>
      </c>
      <c r="AH214" s="13"/>
      <c r="AI214" s="57"/>
      <c r="AJ214" s="110" t="s">
        <v>397</v>
      </c>
      <c r="AK214" s="96" t="s">
        <v>396</v>
      </c>
      <c r="AL214" s="57" t="s">
        <v>979</v>
      </c>
      <c r="AM214" s="51" t="s">
        <v>673</v>
      </c>
      <c r="AN214" s="82" t="s">
        <v>1678</v>
      </c>
      <c r="AO214" s="96" t="s">
        <v>1681</v>
      </c>
      <c r="AP214" s="67"/>
      <c r="AQ214" s="57"/>
    </row>
    <row r="215" spans="1:43" ht="55.5" customHeight="1" x14ac:dyDescent="0.25">
      <c r="A215" s="62"/>
      <c r="B215" s="52" t="s">
        <v>382</v>
      </c>
      <c r="C215" s="59" t="s">
        <v>384</v>
      </c>
      <c r="D215" s="52" t="s">
        <v>788</v>
      </c>
      <c r="E215" s="52" t="s">
        <v>354</v>
      </c>
      <c r="F215" s="28" t="s">
        <v>1663</v>
      </c>
      <c r="G215" s="83"/>
      <c r="H215" s="97"/>
      <c r="I215" s="83"/>
      <c r="J215" s="83"/>
      <c r="K215" s="89"/>
      <c r="L215" s="54">
        <v>0.50529999999999997</v>
      </c>
      <c r="M215" s="55">
        <v>6.9599999999999995E-2</v>
      </c>
      <c r="N215" s="55"/>
      <c r="O215" s="55"/>
      <c r="P215" s="55"/>
      <c r="Q215" s="55"/>
      <c r="R215" s="54"/>
      <c r="S215" s="55"/>
      <c r="T215" s="55"/>
      <c r="U215" s="55"/>
      <c r="V215" s="55"/>
      <c r="W215" s="55"/>
      <c r="X215" s="54"/>
      <c r="Y215" s="55"/>
      <c r="Z215" s="55"/>
      <c r="AA215" s="55"/>
      <c r="AB215" s="55"/>
      <c r="AC215" s="55"/>
      <c r="AD215" s="52" t="s">
        <v>395</v>
      </c>
      <c r="AE215" s="60">
        <v>26.745699999999999</v>
      </c>
      <c r="AF215" s="60">
        <v>115.0797</v>
      </c>
      <c r="AG215" s="56">
        <v>102</v>
      </c>
      <c r="AH215" s="54"/>
      <c r="AI215" s="56"/>
      <c r="AJ215" s="108"/>
      <c r="AK215" s="97"/>
      <c r="AL215" s="56" t="s">
        <v>979</v>
      </c>
      <c r="AM215" s="52" t="s">
        <v>673</v>
      </c>
      <c r="AN215" s="83"/>
      <c r="AO215" s="97"/>
      <c r="AP215" s="63"/>
      <c r="AQ215" s="56"/>
    </row>
    <row r="216" spans="1:43" ht="55.5" customHeight="1" x14ac:dyDescent="0.25">
      <c r="A216" s="62"/>
      <c r="B216" s="52" t="s">
        <v>382</v>
      </c>
      <c r="C216" s="59" t="s">
        <v>789</v>
      </c>
      <c r="D216" s="52" t="s">
        <v>790</v>
      </c>
      <c r="E216" s="52" t="s">
        <v>270</v>
      </c>
      <c r="F216" s="28" t="s">
        <v>1664</v>
      </c>
      <c r="G216" s="83"/>
      <c r="H216" s="97"/>
      <c r="I216" s="83"/>
      <c r="J216" s="83"/>
      <c r="K216" s="89"/>
      <c r="L216" s="54">
        <v>0.63100000000000001</v>
      </c>
      <c r="M216" s="55">
        <v>7.2200000000000042E-2</v>
      </c>
      <c r="N216" s="55"/>
      <c r="O216" s="55"/>
      <c r="P216" s="55"/>
      <c r="Q216" s="55"/>
      <c r="R216" s="54"/>
      <c r="S216" s="55"/>
      <c r="T216" s="55"/>
      <c r="U216" s="55"/>
      <c r="V216" s="55"/>
      <c r="W216" s="55"/>
      <c r="X216" s="54"/>
      <c r="Y216" s="55"/>
      <c r="Z216" s="55"/>
      <c r="AA216" s="55"/>
      <c r="AB216" s="55"/>
      <c r="AC216" s="55"/>
      <c r="AD216" s="52" t="s">
        <v>395</v>
      </c>
      <c r="AE216" s="60">
        <v>26.745699999999999</v>
      </c>
      <c r="AF216" s="60">
        <v>115.0797</v>
      </c>
      <c r="AG216" s="56">
        <v>102</v>
      </c>
      <c r="AH216" s="54"/>
      <c r="AI216" s="56"/>
      <c r="AJ216" s="108"/>
      <c r="AK216" s="97"/>
      <c r="AL216" s="56" t="s">
        <v>979</v>
      </c>
      <c r="AM216" s="52" t="s">
        <v>673</v>
      </c>
      <c r="AN216" s="83"/>
      <c r="AO216" s="97"/>
      <c r="AP216" s="63"/>
      <c r="AQ216" s="56"/>
    </row>
    <row r="217" spans="1:43" ht="55.5" customHeight="1" x14ac:dyDescent="0.25">
      <c r="A217" s="62"/>
      <c r="B217" s="52" t="s">
        <v>382</v>
      </c>
      <c r="C217" s="59" t="s">
        <v>385</v>
      </c>
      <c r="D217" s="52" t="s">
        <v>792</v>
      </c>
      <c r="E217" s="52" t="s">
        <v>791</v>
      </c>
      <c r="F217" s="28" t="s">
        <v>1665</v>
      </c>
      <c r="G217" s="83"/>
      <c r="H217" s="97"/>
      <c r="I217" s="83"/>
      <c r="J217" s="83"/>
      <c r="K217" s="89"/>
      <c r="L217" s="54">
        <v>0.59889999999999999</v>
      </c>
      <c r="M217" s="55">
        <v>4.5499999999999985E-2</v>
      </c>
      <c r="N217" s="55"/>
      <c r="O217" s="55"/>
      <c r="P217" s="55"/>
      <c r="Q217" s="55"/>
      <c r="R217" s="54"/>
      <c r="S217" s="55"/>
      <c r="T217" s="55"/>
      <c r="U217" s="55"/>
      <c r="V217" s="55"/>
      <c r="W217" s="55"/>
      <c r="X217" s="54"/>
      <c r="Y217" s="55"/>
      <c r="Z217" s="55"/>
      <c r="AA217" s="55"/>
      <c r="AB217" s="55"/>
      <c r="AC217" s="55"/>
      <c r="AD217" s="52" t="s">
        <v>395</v>
      </c>
      <c r="AE217" s="60">
        <v>26.745699999999999</v>
      </c>
      <c r="AF217" s="60">
        <v>115.0797</v>
      </c>
      <c r="AG217" s="56">
        <v>102</v>
      </c>
      <c r="AH217" s="54"/>
      <c r="AI217" s="56"/>
      <c r="AJ217" s="108"/>
      <c r="AK217" s="97"/>
      <c r="AL217" s="56" t="s">
        <v>979</v>
      </c>
      <c r="AM217" s="52" t="s">
        <v>673</v>
      </c>
      <c r="AN217" s="83"/>
      <c r="AO217" s="97"/>
      <c r="AP217" s="63"/>
      <c r="AQ217" s="56"/>
    </row>
    <row r="218" spans="1:43" ht="55.5" customHeight="1" x14ac:dyDescent="0.25">
      <c r="A218" s="62"/>
      <c r="B218" s="52" t="s">
        <v>382</v>
      </c>
      <c r="C218" s="59" t="s">
        <v>386</v>
      </c>
      <c r="D218" s="52" t="s">
        <v>793</v>
      </c>
      <c r="E218" s="52" t="s">
        <v>354</v>
      </c>
      <c r="F218" s="28" t="s">
        <v>1666</v>
      </c>
      <c r="G218" s="83"/>
      <c r="H218" s="97"/>
      <c r="I218" s="83"/>
      <c r="J218" s="83"/>
      <c r="K218" s="89"/>
      <c r="L218" s="54">
        <v>0.71389999999999998</v>
      </c>
      <c r="M218" s="55">
        <v>5.8800000000000074E-2</v>
      </c>
      <c r="N218" s="55"/>
      <c r="O218" s="55"/>
      <c r="P218" s="55"/>
      <c r="Q218" s="55"/>
      <c r="R218" s="54"/>
      <c r="S218" s="55"/>
      <c r="T218" s="55"/>
      <c r="U218" s="55"/>
      <c r="V218" s="55"/>
      <c r="W218" s="55"/>
      <c r="X218" s="54"/>
      <c r="Y218" s="55"/>
      <c r="Z218" s="55"/>
      <c r="AA218" s="55"/>
      <c r="AB218" s="55"/>
      <c r="AC218" s="55"/>
      <c r="AD218" s="52" t="s">
        <v>395</v>
      </c>
      <c r="AE218" s="60">
        <v>26.745699999999999</v>
      </c>
      <c r="AF218" s="60">
        <v>115.0797</v>
      </c>
      <c r="AG218" s="56">
        <v>102</v>
      </c>
      <c r="AH218" s="54"/>
      <c r="AI218" s="56"/>
      <c r="AJ218" s="108"/>
      <c r="AK218" s="97"/>
      <c r="AL218" s="56" t="s">
        <v>979</v>
      </c>
      <c r="AM218" s="52" t="s">
        <v>673</v>
      </c>
      <c r="AN218" s="83"/>
      <c r="AO218" s="97"/>
      <c r="AP218" s="63"/>
      <c r="AQ218" s="56"/>
    </row>
    <row r="219" spans="1:43" ht="55.5" customHeight="1" x14ac:dyDescent="0.25">
      <c r="A219" s="62"/>
      <c r="B219" s="52" t="s">
        <v>382</v>
      </c>
      <c r="C219" s="59" t="s">
        <v>387</v>
      </c>
      <c r="D219" s="52" t="s">
        <v>818</v>
      </c>
      <c r="E219" s="52" t="s">
        <v>251</v>
      </c>
      <c r="F219" s="28" t="s">
        <v>1667</v>
      </c>
      <c r="G219" s="83"/>
      <c r="H219" s="97"/>
      <c r="I219" s="83"/>
      <c r="J219" s="83"/>
      <c r="K219" s="89"/>
      <c r="L219" s="54">
        <v>0.55349999999999999</v>
      </c>
      <c r="M219" s="55">
        <v>5.8799999999999963E-2</v>
      </c>
      <c r="N219" s="55"/>
      <c r="O219" s="55"/>
      <c r="P219" s="55"/>
      <c r="Q219" s="55"/>
      <c r="R219" s="54"/>
      <c r="S219" s="55"/>
      <c r="T219" s="55"/>
      <c r="U219" s="55"/>
      <c r="V219" s="55"/>
      <c r="W219" s="55"/>
      <c r="X219" s="54"/>
      <c r="Y219" s="55"/>
      <c r="Z219" s="55"/>
      <c r="AA219" s="55"/>
      <c r="AB219" s="55"/>
      <c r="AC219" s="55"/>
      <c r="AD219" s="52" t="s">
        <v>395</v>
      </c>
      <c r="AE219" s="60">
        <v>26.745699999999999</v>
      </c>
      <c r="AF219" s="60">
        <v>115.0797</v>
      </c>
      <c r="AG219" s="56">
        <v>102</v>
      </c>
      <c r="AH219" s="54"/>
      <c r="AI219" s="56"/>
      <c r="AJ219" s="108"/>
      <c r="AK219" s="97"/>
      <c r="AL219" s="56" t="s">
        <v>979</v>
      </c>
      <c r="AM219" s="52" t="s">
        <v>673</v>
      </c>
      <c r="AN219" s="83"/>
      <c r="AO219" s="97"/>
      <c r="AP219" s="63"/>
      <c r="AQ219" s="56"/>
    </row>
    <row r="220" spans="1:43" ht="55.5" customHeight="1" x14ac:dyDescent="0.25">
      <c r="A220" s="62"/>
      <c r="B220" s="52" t="s">
        <v>382</v>
      </c>
      <c r="C220" s="59" t="s">
        <v>388</v>
      </c>
      <c r="D220" s="52" t="s">
        <v>794</v>
      </c>
      <c r="E220" s="52" t="s">
        <v>791</v>
      </c>
      <c r="F220" s="28" t="s">
        <v>1668</v>
      </c>
      <c r="G220" s="83"/>
      <c r="H220" s="97"/>
      <c r="I220" s="83"/>
      <c r="J220" s="83"/>
      <c r="K220" s="89"/>
      <c r="L220" s="54">
        <v>0.63639999999999997</v>
      </c>
      <c r="M220" s="55">
        <v>4.5399999999999996E-2</v>
      </c>
      <c r="N220" s="55"/>
      <c r="O220" s="55"/>
      <c r="P220" s="55"/>
      <c r="Q220" s="55"/>
      <c r="R220" s="54"/>
      <c r="S220" s="55"/>
      <c r="T220" s="55"/>
      <c r="U220" s="55"/>
      <c r="V220" s="55"/>
      <c r="W220" s="55"/>
      <c r="X220" s="54"/>
      <c r="Y220" s="55"/>
      <c r="Z220" s="55"/>
      <c r="AA220" s="55"/>
      <c r="AB220" s="55"/>
      <c r="AC220" s="55"/>
      <c r="AD220" s="52" t="s">
        <v>395</v>
      </c>
      <c r="AE220" s="60">
        <v>26.745699999999999</v>
      </c>
      <c r="AF220" s="60">
        <v>115.0797</v>
      </c>
      <c r="AG220" s="56">
        <v>102</v>
      </c>
      <c r="AH220" s="54"/>
      <c r="AI220" s="56"/>
      <c r="AJ220" s="108"/>
      <c r="AK220" s="97"/>
      <c r="AL220" s="56" t="s">
        <v>979</v>
      </c>
      <c r="AM220" s="52" t="s">
        <v>673</v>
      </c>
      <c r="AN220" s="83"/>
      <c r="AO220" s="97"/>
      <c r="AP220" s="63"/>
      <c r="AQ220" s="56"/>
    </row>
    <row r="221" spans="1:43" ht="55.5" customHeight="1" x14ac:dyDescent="0.25">
      <c r="A221" s="62"/>
      <c r="B221" s="52" t="s">
        <v>382</v>
      </c>
      <c r="C221" s="59" t="s">
        <v>389</v>
      </c>
      <c r="D221" s="52" t="s">
        <v>795</v>
      </c>
      <c r="E221" s="52" t="s">
        <v>360</v>
      </c>
      <c r="F221" s="28" t="s">
        <v>1669</v>
      </c>
      <c r="G221" s="83"/>
      <c r="H221" s="97"/>
      <c r="I221" s="83"/>
      <c r="J221" s="83"/>
      <c r="K221" s="89"/>
      <c r="L221" s="54">
        <v>0.58819999999999995</v>
      </c>
      <c r="M221" s="55">
        <v>0.10970000000000002</v>
      </c>
      <c r="N221" s="55"/>
      <c r="O221" s="55"/>
      <c r="P221" s="55"/>
      <c r="Q221" s="55"/>
      <c r="R221" s="54"/>
      <c r="S221" s="55"/>
      <c r="T221" s="55"/>
      <c r="U221" s="55"/>
      <c r="V221" s="55"/>
      <c r="W221" s="55"/>
      <c r="X221" s="54"/>
      <c r="Y221" s="55"/>
      <c r="Z221" s="55"/>
      <c r="AA221" s="55"/>
      <c r="AB221" s="55"/>
      <c r="AC221" s="55"/>
      <c r="AD221" s="52" t="s">
        <v>395</v>
      </c>
      <c r="AE221" s="60">
        <v>26.745699999999999</v>
      </c>
      <c r="AF221" s="60">
        <v>115.0797</v>
      </c>
      <c r="AG221" s="56">
        <v>102</v>
      </c>
      <c r="AH221" s="54"/>
      <c r="AI221" s="56"/>
      <c r="AJ221" s="108"/>
      <c r="AK221" s="97"/>
      <c r="AL221" s="56" t="s">
        <v>979</v>
      </c>
      <c r="AM221" s="52" t="s">
        <v>673</v>
      </c>
      <c r="AN221" s="83"/>
      <c r="AO221" s="97"/>
      <c r="AP221" s="63"/>
      <c r="AQ221" s="56"/>
    </row>
    <row r="222" spans="1:43" ht="55.5" customHeight="1" x14ac:dyDescent="0.25">
      <c r="A222" s="62"/>
      <c r="B222" s="52" t="s">
        <v>382</v>
      </c>
      <c r="C222" s="59" t="s">
        <v>390</v>
      </c>
      <c r="D222" s="52" t="s">
        <v>796</v>
      </c>
      <c r="E222" s="52" t="s">
        <v>251</v>
      </c>
      <c r="F222" s="28" t="s">
        <v>1670</v>
      </c>
      <c r="G222" s="83"/>
      <c r="H222" s="97"/>
      <c r="I222" s="83"/>
      <c r="J222" s="83"/>
      <c r="K222" s="89"/>
      <c r="L222" s="54">
        <v>0.55079999999999996</v>
      </c>
      <c r="M222" s="55">
        <v>6.9500000000000006E-2</v>
      </c>
      <c r="N222" s="55"/>
      <c r="O222" s="55"/>
      <c r="P222" s="55"/>
      <c r="Q222" s="55"/>
      <c r="R222" s="54"/>
      <c r="S222" s="55"/>
      <c r="T222" s="55"/>
      <c r="U222" s="55"/>
      <c r="V222" s="55"/>
      <c r="W222" s="55"/>
      <c r="X222" s="54"/>
      <c r="Y222" s="55"/>
      <c r="Z222" s="55"/>
      <c r="AA222" s="55"/>
      <c r="AB222" s="55"/>
      <c r="AC222" s="55"/>
      <c r="AD222" s="52" t="s">
        <v>395</v>
      </c>
      <c r="AE222" s="60">
        <v>26.745699999999999</v>
      </c>
      <c r="AF222" s="60">
        <v>115.0797</v>
      </c>
      <c r="AG222" s="56">
        <v>102</v>
      </c>
      <c r="AH222" s="54"/>
      <c r="AI222" s="56"/>
      <c r="AJ222" s="108"/>
      <c r="AK222" s="97"/>
      <c r="AL222" s="56" t="s">
        <v>979</v>
      </c>
      <c r="AM222" s="52" t="s">
        <v>673</v>
      </c>
      <c r="AN222" s="83"/>
      <c r="AO222" s="97"/>
      <c r="AP222" s="63"/>
      <c r="AQ222" s="56"/>
    </row>
    <row r="223" spans="1:43" ht="55.5" customHeight="1" x14ac:dyDescent="0.25">
      <c r="A223" s="62"/>
      <c r="B223" s="52" t="s">
        <v>382</v>
      </c>
      <c r="C223" s="59" t="s">
        <v>391</v>
      </c>
      <c r="D223" s="52" t="s">
        <v>818</v>
      </c>
      <c r="E223" s="52" t="s">
        <v>251</v>
      </c>
      <c r="F223" s="28" t="s">
        <v>1671</v>
      </c>
      <c r="G223" s="83"/>
      <c r="H223" s="97"/>
      <c r="I223" s="83"/>
      <c r="J223" s="83"/>
      <c r="K223" s="89"/>
      <c r="L223" s="54">
        <v>0.21390000000000001</v>
      </c>
      <c r="M223" s="55">
        <v>8.8199999999999973E-2</v>
      </c>
      <c r="N223" s="55"/>
      <c r="O223" s="55"/>
      <c r="P223" s="55"/>
      <c r="Q223" s="55"/>
      <c r="R223" s="54"/>
      <c r="S223" s="55"/>
      <c r="T223" s="55"/>
      <c r="U223" s="55"/>
      <c r="V223" s="55"/>
      <c r="W223" s="55"/>
      <c r="X223" s="54"/>
      <c r="Y223" s="55"/>
      <c r="Z223" s="55"/>
      <c r="AA223" s="55"/>
      <c r="AB223" s="55"/>
      <c r="AC223" s="55"/>
      <c r="AD223" s="52" t="s">
        <v>395</v>
      </c>
      <c r="AE223" s="60">
        <v>26.745699999999999</v>
      </c>
      <c r="AF223" s="60">
        <v>115.0797</v>
      </c>
      <c r="AG223" s="56">
        <v>102</v>
      </c>
      <c r="AH223" s="54"/>
      <c r="AI223" s="56"/>
      <c r="AJ223" s="108"/>
      <c r="AK223" s="97"/>
      <c r="AL223" s="56" t="s">
        <v>979</v>
      </c>
      <c r="AM223" s="52" t="s">
        <v>673</v>
      </c>
      <c r="AN223" s="83"/>
      <c r="AO223" s="97"/>
      <c r="AP223" s="63"/>
      <c r="AQ223" s="56"/>
    </row>
    <row r="224" spans="1:43" ht="55.5" customHeight="1" x14ac:dyDescent="0.25">
      <c r="A224" s="62"/>
      <c r="B224" s="52" t="s">
        <v>382</v>
      </c>
      <c r="C224" s="59" t="s">
        <v>392</v>
      </c>
      <c r="D224" s="52" t="s">
        <v>818</v>
      </c>
      <c r="E224" s="52" t="s">
        <v>251</v>
      </c>
      <c r="F224" s="28" t="s">
        <v>1672</v>
      </c>
      <c r="G224" s="83"/>
      <c r="H224" s="97"/>
      <c r="I224" s="83"/>
      <c r="J224" s="83"/>
      <c r="K224" s="89"/>
      <c r="L224" s="54">
        <v>0.61760000000000004</v>
      </c>
      <c r="M224" s="55">
        <v>4.5499999999999985E-2</v>
      </c>
      <c r="N224" s="55"/>
      <c r="O224" s="55"/>
      <c r="P224" s="55"/>
      <c r="Q224" s="55"/>
      <c r="R224" s="54"/>
      <c r="S224" s="55"/>
      <c r="T224" s="55"/>
      <c r="U224" s="55"/>
      <c r="V224" s="55"/>
      <c r="W224" s="55"/>
      <c r="X224" s="54"/>
      <c r="Y224" s="55"/>
      <c r="Z224" s="55"/>
      <c r="AA224" s="55"/>
      <c r="AB224" s="55"/>
      <c r="AC224" s="55"/>
      <c r="AD224" s="52" t="s">
        <v>395</v>
      </c>
      <c r="AE224" s="60">
        <v>26.745699999999999</v>
      </c>
      <c r="AF224" s="60">
        <v>115.0797</v>
      </c>
      <c r="AG224" s="56">
        <v>102</v>
      </c>
      <c r="AH224" s="54"/>
      <c r="AI224" s="56"/>
      <c r="AJ224" s="108"/>
      <c r="AK224" s="97"/>
      <c r="AL224" s="56" t="s">
        <v>979</v>
      </c>
      <c r="AM224" s="52" t="s">
        <v>673</v>
      </c>
      <c r="AN224" s="83"/>
      <c r="AO224" s="97"/>
      <c r="AP224" s="63"/>
      <c r="AQ224" s="56"/>
    </row>
    <row r="225" spans="1:43" ht="55.5" customHeight="1" x14ac:dyDescent="0.25">
      <c r="A225" s="62"/>
      <c r="B225" s="52" t="s">
        <v>382</v>
      </c>
      <c r="C225" s="59" t="s">
        <v>393</v>
      </c>
      <c r="D225" s="52" t="s">
        <v>797</v>
      </c>
      <c r="E225" s="52" t="s">
        <v>360</v>
      </c>
      <c r="F225" s="28" t="s">
        <v>1673</v>
      </c>
      <c r="G225" s="83"/>
      <c r="H225" s="97"/>
      <c r="I225" s="83"/>
      <c r="J225" s="83"/>
      <c r="K225" s="89"/>
      <c r="L225" s="54">
        <v>0.50529999999999997</v>
      </c>
      <c r="M225" s="55">
        <v>0.10970000000000002</v>
      </c>
      <c r="N225" s="55"/>
      <c r="O225" s="55"/>
      <c r="P225" s="55"/>
      <c r="Q225" s="55"/>
      <c r="R225" s="54"/>
      <c r="S225" s="55"/>
      <c r="T225" s="55"/>
      <c r="U225" s="55"/>
      <c r="V225" s="55"/>
      <c r="W225" s="55"/>
      <c r="X225" s="54"/>
      <c r="Y225" s="55"/>
      <c r="Z225" s="55"/>
      <c r="AA225" s="55"/>
      <c r="AB225" s="55"/>
      <c r="AC225" s="55"/>
      <c r="AD225" s="52" t="s">
        <v>395</v>
      </c>
      <c r="AE225" s="60">
        <v>26.745699999999999</v>
      </c>
      <c r="AF225" s="60">
        <v>115.0797</v>
      </c>
      <c r="AG225" s="56">
        <v>102</v>
      </c>
      <c r="AH225" s="54"/>
      <c r="AI225" s="56"/>
      <c r="AJ225" s="108"/>
      <c r="AK225" s="97"/>
      <c r="AL225" s="56" t="s">
        <v>979</v>
      </c>
      <c r="AM225" s="52" t="s">
        <v>673</v>
      </c>
      <c r="AN225" s="83"/>
      <c r="AO225" s="97"/>
      <c r="AP225" s="63"/>
      <c r="AQ225" s="56"/>
    </row>
    <row r="226" spans="1:43" s="16" customFormat="1" ht="55.5" customHeight="1" x14ac:dyDescent="0.25">
      <c r="A226" s="64"/>
      <c r="B226" s="53" t="s">
        <v>382</v>
      </c>
      <c r="C226" s="10" t="s">
        <v>394</v>
      </c>
      <c r="D226" s="53" t="s">
        <v>798</v>
      </c>
      <c r="E226" s="53" t="s">
        <v>251</v>
      </c>
      <c r="F226" s="29" t="s">
        <v>1674</v>
      </c>
      <c r="G226" s="84"/>
      <c r="H226" s="98"/>
      <c r="I226" s="84"/>
      <c r="J226" s="84"/>
      <c r="K226" s="90"/>
      <c r="L226" s="12">
        <v>0.31819999999999998</v>
      </c>
      <c r="M226" s="1">
        <v>5.3499999999999992E-2</v>
      </c>
      <c r="N226" s="1"/>
      <c r="O226" s="1"/>
      <c r="P226" s="1"/>
      <c r="Q226" s="1"/>
      <c r="R226" s="12"/>
      <c r="S226" s="1"/>
      <c r="T226" s="1"/>
      <c r="U226" s="1"/>
      <c r="V226" s="1"/>
      <c r="W226" s="1"/>
      <c r="X226" s="12"/>
      <c r="Y226" s="1"/>
      <c r="Z226" s="1"/>
      <c r="AA226" s="1"/>
      <c r="AB226" s="1"/>
      <c r="AC226" s="1"/>
      <c r="AD226" s="53" t="s">
        <v>395</v>
      </c>
      <c r="AE226" s="6">
        <v>26.745699999999999</v>
      </c>
      <c r="AF226" s="6">
        <v>115.0797</v>
      </c>
      <c r="AG226" s="58">
        <v>102</v>
      </c>
      <c r="AH226" s="12"/>
      <c r="AI226" s="58"/>
      <c r="AJ226" s="111"/>
      <c r="AK226" s="98"/>
      <c r="AL226" s="58" t="s">
        <v>979</v>
      </c>
      <c r="AM226" s="53" t="s">
        <v>673</v>
      </c>
      <c r="AN226" s="84"/>
      <c r="AO226" s="98"/>
      <c r="AP226" s="65"/>
      <c r="AQ226" s="58"/>
    </row>
    <row r="227" spans="1:43" ht="55.5" customHeight="1" x14ac:dyDescent="0.25">
      <c r="A227" s="62">
        <v>45</v>
      </c>
      <c r="B227" s="52" t="s">
        <v>1106</v>
      </c>
      <c r="C227" s="59" t="s">
        <v>1113</v>
      </c>
      <c r="D227" s="52" t="s">
        <v>1118</v>
      </c>
      <c r="E227" s="52" t="s">
        <v>1116</v>
      </c>
      <c r="F227" s="82" t="s">
        <v>1690</v>
      </c>
      <c r="G227" s="82" t="s">
        <v>1685</v>
      </c>
      <c r="H227" s="82" t="s">
        <v>2396</v>
      </c>
      <c r="I227" s="82" t="s">
        <v>1686</v>
      </c>
      <c r="J227" s="82" t="s">
        <v>1683</v>
      </c>
      <c r="K227" s="91" t="s">
        <v>1689</v>
      </c>
      <c r="L227" s="54"/>
      <c r="M227" s="55"/>
      <c r="N227" s="56"/>
      <c r="O227" s="56"/>
      <c r="P227" s="55"/>
      <c r="Q227" s="55"/>
      <c r="R227" s="54">
        <v>0.97</v>
      </c>
      <c r="S227" s="55"/>
      <c r="T227" s="55">
        <v>1</v>
      </c>
      <c r="U227" s="55"/>
      <c r="V227" s="55">
        <f t="shared" ref="V227:V230" si="29">AVERAGE(R227:T227)</f>
        <v>0.98499999999999999</v>
      </c>
      <c r="W227" s="55"/>
      <c r="X227" s="54"/>
      <c r="Y227" s="55"/>
      <c r="Z227" s="55"/>
      <c r="AA227" s="55"/>
      <c r="AB227" s="55"/>
      <c r="AC227" s="55"/>
      <c r="AD227" s="52" t="s">
        <v>1110</v>
      </c>
      <c r="AE227" s="60">
        <v>-32.395484000000003</v>
      </c>
      <c r="AF227" s="60">
        <v>-68.036578000000006</v>
      </c>
      <c r="AG227" s="56">
        <v>554</v>
      </c>
      <c r="AH227" s="54" t="s">
        <v>1684</v>
      </c>
      <c r="AI227" s="56"/>
      <c r="AJ227" s="56" t="s">
        <v>1109</v>
      </c>
      <c r="AK227" s="96" t="s">
        <v>1682</v>
      </c>
      <c r="AL227" s="56" t="s">
        <v>305</v>
      </c>
      <c r="AM227" s="52" t="s">
        <v>675</v>
      </c>
      <c r="AN227" s="82" t="s">
        <v>1687</v>
      </c>
      <c r="AO227" s="96" t="s">
        <v>1688</v>
      </c>
      <c r="AP227" s="63">
        <v>4</v>
      </c>
      <c r="AQ227" s="56"/>
    </row>
    <row r="228" spans="1:43" ht="55.5" customHeight="1" x14ac:dyDescent="0.25">
      <c r="A228" s="62"/>
      <c r="B228" s="52" t="s">
        <v>1106</v>
      </c>
      <c r="C228" s="59" t="s">
        <v>1111</v>
      </c>
      <c r="D228" s="52" t="s">
        <v>1115</v>
      </c>
      <c r="E228" s="52" t="s">
        <v>848</v>
      </c>
      <c r="F228" s="83"/>
      <c r="G228" s="83"/>
      <c r="H228" s="83"/>
      <c r="I228" s="83"/>
      <c r="J228" s="83"/>
      <c r="K228" s="92"/>
      <c r="L228" s="54"/>
      <c r="M228" s="55"/>
      <c r="N228" s="56"/>
      <c r="O228" s="56"/>
      <c r="P228" s="55"/>
      <c r="Q228" s="55"/>
      <c r="R228" s="54">
        <v>0.95</v>
      </c>
      <c r="S228" s="55"/>
      <c r="T228" s="55">
        <v>0.71</v>
      </c>
      <c r="U228" s="55"/>
      <c r="V228" s="55">
        <f t="shared" si="29"/>
        <v>0.83</v>
      </c>
      <c r="W228" s="55"/>
      <c r="X228" s="54"/>
      <c r="Y228" s="55"/>
      <c r="Z228" s="55"/>
      <c r="AA228" s="55"/>
      <c r="AB228" s="55"/>
      <c r="AC228" s="55"/>
      <c r="AD228" s="52" t="s">
        <v>1110</v>
      </c>
      <c r="AE228" s="60">
        <v>-32.395484000000003</v>
      </c>
      <c r="AF228" s="60">
        <v>-68.036578000000006</v>
      </c>
      <c r="AG228" s="56">
        <v>554</v>
      </c>
      <c r="AH228" s="54" t="s">
        <v>1684</v>
      </c>
      <c r="AI228" s="56"/>
      <c r="AJ228" s="56" t="s">
        <v>1109</v>
      </c>
      <c r="AK228" s="97"/>
      <c r="AL228" s="56" t="s">
        <v>305</v>
      </c>
      <c r="AM228" s="52" t="s">
        <v>675</v>
      </c>
      <c r="AN228" s="83"/>
      <c r="AO228" s="97"/>
      <c r="AP228" s="63">
        <v>4</v>
      </c>
      <c r="AQ228" s="56"/>
    </row>
    <row r="229" spans="1:43" ht="55.5" customHeight="1" x14ac:dyDescent="0.25">
      <c r="A229" s="62"/>
      <c r="B229" s="52" t="s">
        <v>1106</v>
      </c>
      <c r="C229" s="59" t="s">
        <v>1114</v>
      </c>
      <c r="D229" s="52" t="s">
        <v>818</v>
      </c>
      <c r="E229" s="52" t="s">
        <v>458</v>
      </c>
      <c r="F229" s="83"/>
      <c r="G229" s="83"/>
      <c r="H229" s="83"/>
      <c r="I229" s="83"/>
      <c r="J229" s="83"/>
      <c r="K229" s="92"/>
      <c r="L229" s="54"/>
      <c r="M229" s="55"/>
      <c r="N229" s="55"/>
      <c r="O229" s="55"/>
      <c r="P229" s="55"/>
      <c r="Q229" s="55"/>
      <c r="R229" s="54"/>
      <c r="S229" s="55"/>
      <c r="T229" s="55">
        <v>0.61</v>
      </c>
      <c r="U229" s="55"/>
      <c r="V229" s="55"/>
      <c r="W229" s="55"/>
      <c r="X229" s="54"/>
      <c r="Y229" s="55"/>
      <c r="Z229" s="55"/>
      <c r="AA229" s="55"/>
      <c r="AB229" s="55"/>
      <c r="AC229" s="55"/>
      <c r="AD229" s="52" t="s">
        <v>1110</v>
      </c>
      <c r="AE229" s="60">
        <v>-32.395484000000003</v>
      </c>
      <c r="AF229" s="60">
        <v>-68.036578000000006</v>
      </c>
      <c r="AG229" s="56">
        <v>554</v>
      </c>
      <c r="AH229" s="54" t="s">
        <v>1684</v>
      </c>
      <c r="AI229" s="56"/>
      <c r="AJ229" s="56" t="s">
        <v>1109</v>
      </c>
      <c r="AK229" s="97"/>
      <c r="AL229" s="56" t="s">
        <v>305</v>
      </c>
      <c r="AM229" s="52" t="s">
        <v>675</v>
      </c>
      <c r="AN229" s="83"/>
      <c r="AO229" s="97"/>
      <c r="AP229" s="63">
        <v>4</v>
      </c>
      <c r="AQ229" s="56"/>
    </row>
    <row r="230" spans="1:43" ht="55.5" customHeight="1" x14ac:dyDescent="0.25">
      <c r="A230" s="62"/>
      <c r="B230" s="52" t="s">
        <v>1106</v>
      </c>
      <c r="C230" s="59" t="s">
        <v>1107</v>
      </c>
      <c r="D230" s="52" t="s">
        <v>1108</v>
      </c>
      <c r="E230" s="52" t="s">
        <v>1117</v>
      </c>
      <c r="F230" s="83"/>
      <c r="G230" s="83"/>
      <c r="H230" s="83"/>
      <c r="I230" s="83"/>
      <c r="J230" s="83"/>
      <c r="K230" s="92"/>
      <c r="L230" s="54"/>
      <c r="M230" s="55"/>
      <c r="N230" s="55"/>
      <c r="O230" s="55"/>
      <c r="P230" s="55"/>
      <c r="Q230" s="55"/>
      <c r="R230" s="54">
        <v>0.87</v>
      </c>
      <c r="S230" s="55"/>
      <c r="T230" s="55">
        <v>0.53</v>
      </c>
      <c r="U230" s="55"/>
      <c r="V230" s="55">
        <f t="shared" si="29"/>
        <v>0.7</v>
      </c>
      <c r="W230" s="55"/>
      <c r="X230" s="54"/>
      <c r="Y230" s="55"/>
      <c r="Z230" s="55"/>
      <c r="AA230" s="55"/>
      <c r="AB230" s="55"/>
      <c r="AC230" s="55"/>
      <c r="AD230" s="52" t="s">
        <v>1110</v>
      </c>
      <c r="AE230" s="60">
        <v>-32.395484000000003</v>
      </c>
      <c r="AF230" s="60">
        <v>-68.036578000000006</v>
      </c>
      <c r="AG230" s="56">
        <v>554</v>
      </c>
      <c r="AH230" s="54" t="s">
        <v>1684</v>
      </c>
      <c r="AI230" s="56"/>
      <c r="AJ230" s="56" t="s">
        <v>1109</v>
      </c>
      <c r="AK230" s="97"/>
      <c r="AL230" s="56" t="s">
        <v>305</v>
      </c>
      <c r="AM230" s="52" t="s">
        <v>675</v>
      </c>
      <c r="AN230" s="83"/>
      <c r="AO230" s="97"/>
      <c r="AP230" s="63">
        <v>4</v>
      </c>
      <c r="AQ230" s="56"/>
    </row>
    <row r="231" spans="1:43" s="16" customFormat="1" ht="55.5" customHeight="1" x14ac:dyDescent="0.25">
      <c r="A231" s="64"/>
      <c r="B231" s="53" t="s">
        <v>1106</v>
      </c>
      <c r="C231" s="10" t="s">
        <v>1112</v>
      </c>
      <c r="D231" s="53" t="s">
        <v>1119</v>
      </c>
      <c r="E231" s="53" t="s">
        <v>1120</v>
      </c>
      <c r="F231" s="84"/>
      <c r="G231" s="84"/>
      <c r="H231" s="84"/>
      <c r="I231" s="84"/>
      <c r="J231" s="84"/>
      <c r="K231" s="93"/>
      <c r="L231" s="12"/>
      <c r="M231" s="1"/>
      <c r="N231" s="1"/>
      <c r="O231" s="1"/>
      <c r="P231" s="1"/>
      <c r="Q231" s="1"/>
      <c r="R231" s="12"/>
      <c r="S231" s="1"/>
      <c r="T231" s="1">
        <v>0.25</v>
      </c>
      <c r="U231" s="1"/>
      <c r="V231" s="1"/>
      <c r="W231" s="1"/>
      <c r="X231" s="12"/>
      <c r="Y231" s="1"/>
      <c r="Z231" s="1"/>
      <c r="AA231" s="1"/>
      <c r="AB231" s="1"/>
      <c r="AC231" s="1"/>
      <c r="AD231" s="53" t="s">
        <v>1110</v>
      </c>
      <c r="AE231" s="6">
        <v>-32.395484000000003</v>
      </c>
      <c r="AF231" s="6">
        <v>-68.036578000000006</v>
      </c>
      <c r="AG231" s="58">
        <v>554</v>
      </c>
      <c r="AH231" s="54" t="s">
        <v>1684</v>
      </c>
      <c r="AI231" s="58"/>
      <c r="AJ231" s="58" t="s">
        <v>1109</v>
      </c>
      <c r="AK231" s="98"/>
      <c r="AL231" s="58" t="s">
        <v>305</v>
      </c>
      <c r="AM231" s="53" t="s">
        <v>675</v>
      </c>
      <c r="AN231" s="84"/>
      <c r="AO231" s="98"/>
      <c r="AP231" s="65">
        <v>4</v>
      </c>
      <c r="AQ231" s="58"/>
    </row>
    <row r="232" spans="1:43" s="15" customFormat="1" ht="55.5" customHeight="1" x14ac:dyDescent="0.25">
      <c r="A232" s="66">
        <v>46</v>
      </c>
      <c r="B232" s="51" t="s">
        <v>33</v>
      </c>
      <c r="C232" s="9" t="s">
        <v>34</v>
      </c>
      <c r="D232" s="51" t="s">
        <v>799</v>
      </c>
      <c r="E232" s="51" t="s">
        <v>354</v>
      </c>
      <c r="F232" s="27" t="s">
        <v>1699</v>
      </c>
      <c r="G232" s="82" t="s">
        <v>1697</v>
      </c>
      <c r="H232" s="96" t="s">
        <v>2397</v>
      </c>
      <c r="I232" s="82" t="s">
        <v>1700</v>
      </c>
      <c r="J232" s="82" t="s">
        <v>1693</v>
      </c>
      <c r="K232" s="91" t="s">
        <v>1701</v>
      </c>
      <c r="L232" s="13"/>
      <c r="M232" s="5"/>
      <c r="N232" s="57"/>
      <c r="O232" s="57"/>
      <c r="P232" s="5"/>
      <c r="Q232" s="5"/>
      <c r="R232" s="13">
        <v>1</v>
      </c>
      <c r="S232" s="5">
        <v>0</v>
      </c>
      <c r="T232" s="5">
        <v>0.66</v>
      </c>
      <c r="U232" s="5">
        <v>0.12</v>
      </c>
      <c r="V232" s="5">
        <v>0.83</v>
      </c>
      <c r="W232" s="5">
        <v>0.09</v>
      </c>
      <c r="X232" s="13"/>
      <c r="Y232" s="55"/>
      <c r="Z232" s="55"/>
      <c r="AA232" s="55"/>
      <c r="AB232" s="55"/>
      <c r="AC232" s="5"/>
      <c r="AD232" s="4" t="s">
        <v>1694</v>
      </c>
      <c r="AE232" s="8">
        <v>34.9925</v>
      </c>
      <c r="AF232" s="8">
        <v>-111.7443</v>
      </c>
      <c r="AG232" s="31">
        <v>1650</v>
      </c>
      <c r="AH232" s="13">
        <v>10.67</v>
      </c>
      <c r="AI232" s="57"/>
      <c r="AJ232" s="57" t="s">
        <v>1691</v>
      </c>
      <c r="AK232" s="96" t="s">
        <v>223</v>
      </c>
      <c r="AL232" s="57" t="s">
        <v>981</v>
      </c>
      <c r="AM232" s="51" t="s">
        <v>671</v>
      </c>
      <c r="AN232" s="82" t="s">
        <v>1692</v>
      </c>
      <c r="AO232" s="96" t="s">
        <v>1696</v>
      </c>
      <c r="AP232" s="67">
        <v>4</v>
      </c>
      <c r="AQ232" s="57"/>
    </row>
    <row r="233" spans="1:43" s="16" customFormat="1" ht="55.5" customHeight="1" x14ac:dyDescent="0.25">
      <c r="A233" s="64"/>
      <c r="B233" s="53" t="s">
        <v>33</v>
      </c>
      <c r="C233" s="10" t="s">
        <v>34</v>
      </c>
      <c r="D233" s="53" t="s">
        <v>799</v>
      </c>
      <c r="E233" s="53" t="s">
        <v>354</v>
      </c>
      <c r="F233" s="29" t="s">
        <v>1698</v>
      </c>
      <c r="G233" s="84"/>
      <c r="H233" s="98"/>
      <c r="I233" s="84"/>
      <c r="J233" s="84"/>
      <c r="K233" s="93"/>
      <c r="L233" s="12"/>
      <c r="M233" s="1"/>
      <c r="N233" s="58"/>
      <c r="O233" s="58"/>
      <c r="P233" s="1"/>
      <c r="Q233" s="1"/>
      <c r="R233" s="12">
        <v>0.97</v>
      </c>
      <c r="S233" s="1">
        <v>0.05</v>
      </c>
      <c r="T233" s="1">
        <v>1</v>
      </c>
      <c r="U233" s="1">
        <v>0</v>
      </c>
      <c r="V233" s="1">
        <v>0.93</v>
      </c>
      <c r="W233" s="1">
        <v>0.11</v>
      </c>
      <c r="X233" s="12"/>
      <c r="Y233" s="1"/>
      <c r="Z233" s="1"/>
      <c r="AA233" s="1"/>
      <c r="AB233" s="1"/>
      <c r="AC233" s="1"/>
      <c r="AD233" s="53" t="s">
        <v>1695</v>
      </c>
      <c r="AE233" s="6">
        <v>34.996000000000002</v>
      </c>
      <c r="AF233" s="6">
        <v>-111.7379</v>
      </c>
      <c r="AG233" s="58">
        <v>1650</v>
      </c>
      <c r="AH233" s="12">
        <v>10.67</v>
      </c>
      <c r="AI233" s="58"/>
      <c r="AJ233" s="58" t="s">
        <v>1691</v>
      </c>
      <c r="AK233" s="98"/>
      <c r="AL233" s="58" t="s">
        <v>981</v>
      </c>
      <c r="AM233" s="53" t="s">
        <v>671</v>
      </c>
      <c r="AN233" s="84"/>
      <c r="AO233" s="98"/>
      <c r="AP233" s="65">
        <v>4</v>
      </c>
      <c r="AQ233" s="58"/>
    </row>
    <row r="234" spans="1:43" s="16" customFormat="1" ht="55.5" customHeight="1" x14ac:dyDescent="0.25">
      <c r="A234" s="64">
        <v>47</v>
      </c>
      <c r="B234" s="53" t="s">
        <v>176</v>
      </c>
      <c r="C234" s="10" t="s">
        <v>115</v>
      </c>
      <c r="D234" s="53" t="s">
        <v>730</v>
      </c>
      <c r="E234" s="53" t="s">
        <v>270</v>
      </c>
      <c r="F234" s="53" t="s">
        <v>1704</v>
      </c>
      <c r="G234" s="53" t="s">
        <v>1706</v>
      </c>
      <c r="H234" s="53" t="s">
        <v>2398</v>
      </c>
      <c r="I234" s="50" t="s">
        <v>1703</v>
      </c>
      <c r="J234" s="50" t="s">
        <v>1705</v>
      </c>
      <c r="K234" s="41" t="s">
        <v>1708</v>
      </c>
      <c r="L234" s="12"/>
      <c r="M234" s="1"/>
      <c r="N234" s="58"/>
      <c r="O234" s="58"/>
      <c r="P234" s="1"/>
      <c r="Q234" s="1"/>
      <c r="R234" s="12">
        <v>0.51</v>
      </c>
      <c r="S234" s="1">
        <v>0.32</v>
      </c>
      <c r="T234" s="1"/>
      <c r="U234" s="1"/>
      <c r="V234" s="1"/>
      <c r="W234" s="1"/>
      <c r="X234" s="12"/>
      <c r="Y234" s="3"/>
      <c r="Z234" s="3"/>
      <c r="AA234" s="3"/>
      <c r="AB234" s="3"/>
      <c r="AC234" s="1"/>
      <c r="AD234" s="53" t="s">
        <v>1702</v>
      </c>
      <c r="AE234" s="6">
        <v>38.527700000000003</v>
      </c>
      <c r="AF234" s="6">
        <v>-8.0229999999999997</v>
      </c>
      <c r="AG234" s="58">
        <v>221</v>
      </c>
      <c r="AH234" s="12">
        <v>5</v>
      </c>
      <c r="AI234" s="58"/>
      <c r="AJ234" s="58" t="s">
        <v>980</v>
      </c>
      <c r="AK234" s="53" t="s">
        <v>333</v>
      </c>
      <c r="AL234" s="58" t="s">
        <v>333</v>
      </c>
      <c r="AM234" s="53" t="s">
        <v>671</v>
      </c>
      <c r="AN234" s="53" t="s">
        <v>1707</v>
      </c>
      <c r="AO234" s="53" t="s">
        <v>332</v>
      </c>
      <c r="AP234" s="65">
        <v>3</v>
      </c>
      <c r="AQ234" s="58"/>
    </row>
    <row r="235" spans="1:43" s="16" customFormat="1" ht="55.5" customHeight="1" x14ac:dyDescent="0.25">
      <c r="A235" s="64">
        <v>48</v>
      </c>
      <c r="B235" s="53" t="s">
        <v>35</v>
      </c>
      <c r="C235" s="10" t="s">
        <v>36</v>
      </c>
      <c r="D235" s="53" t="s">
        <v>800</v>
      </c>
      <c r="E235" s="53" t="s">
        <v>801</v>
      </c>
      <c r="F235" s="53" t="s">
        <v>1713</v>
      </c>
      <c r="G235" s="53" t="s">
        <v>1710</v>
      </c>
      <c r="H235" s="53" t="s">
        <v>2399</v>
      </c>
      <c r="I235" s="50" t="s">
        <v>1709</v>
      </c>
      <c r="J235" s="50" t="s">
        <v>1711</v>
      </c>
      <c r="K235" s="41" t="s">
        <v>1714</v>
      </c>
      <c r="L235" s="12"/>
      <c r="M235" s="1"/>
      <c r="N235" s="58"/>
      <c r="O235" s="58"/>
      <c r="P235" s="1"/>
      <c r="Q235" s="1"/>
      <c r="R235" s="12">
        <v>0.89</v>
      </c>
      <c r="S235" s="1"/>
      <c r="T235" s="1"/>
      <c r="U235" s="1"/>
      <c r="V235" s="1"/>
      <c r="W235" s="1"/>
      <c r="X235" s="14"/>
      <c r="Y235" s="3"/>
      <c r="Z235" s="3"/>
      <c r="AA235" s="3"/>
      <c r="AB235" s="3"/>
      <c r="AC235" s="1"/>
      <c r="AD235" s="53" t="s">
        <v>224</v>
      </c>
      <c r="AE235" s="6">
        <v>-30.859400000000001</v>
      </c>
      <c r="AF235" s="6">
        <v>116.4944</v>
      </c>
      <c r="AG235" s="58">
        <v>297</v>
      </c>
      <c r="AH235" s="12" t="s">
        <v>1712</v>
      </c>
      <c r="AI235" s="58"/>
      <c r="AJ235" s="58" t="s">
        <v>225</v>
      </c>
      <c r="AK235" s="53" t="s">
        <v>982</v>
      </c>
      <c r="AL235" s="58" t="s">
        <v>670</v>
      </c>
      <c r="AM235" s="53" t="s">
        <v>673</v>
      </c>
      <c r="AN235" s="53" t="s">
        <v>1716</v>
      </c>
      <c r="AO235" s="53" t="s">
        <v>1715</v>
      </c>
      <c r="AP235" s="65">
        <v>3</v>
      </c>
      <c r="AQ235" s="58"/>
    </row>
    <row r="236" spans="1:43" s="15" customFormat="1" ht="55.5" customHeight="1" x14ac:dyDescent="0.25">
      <c r="A236" s="66">
        <v>49</v>
      </c>
      <c r="B236" s="51" t="s">
        <v>117</v>
      </c>
      <c r="C236" s="9" t="s">
        <v>37</v>
      </c>
      <c r="D236" s="51" t="s">
        <v>692</v>
      </c>
      <c r="E236" s="51" t="s">
        <v>890</v>
      </c>
      <c r="F236" s="82" t="s">
        <v>1720</v>
      </c>
      <c r="G236" s="82" t="s">
        <v>1719</v>
      </c>
      <c r="H236" s="96" t="s">
        <v>2400</v>
      </c>
      <c r="I236" s="82"/>
      <c r="J236" s="82" t="s">
        <v>1718</v>
      </c>
      <c r="K236" s="88" t="s">
        <v>1721</v>
      </c>
      <c r="L236" s="13">
        <v>0.5</v>
      </c>
      <c r="M236" s="5">
        <v>0.28000000000000003</v>
      </c>
      <c r="N236" s="57"/>
      <c r="O236" s="57"/>
      <c r="P236" s="5"/>
      <c r="Q236" s="5"/>
      <c r="R236" s="13">
        <v>0.26</v>
      </c>
      <c r="S236" s="5">
        <v>0.35</v>
      </c>
      <c r="T236" s="5">
        <v>0.12</v>
      </c>
      <c r="U236" s="5">
        <v>0.19</v>
      </c>
      <c r="V236" s="5">
        <f>AVERAGE(R236:U236)</f>
        <v>0.22999999999999998</v>
      </c>
      <c r="W236" s="5">
        <v>0.28160255680657448</v>
      </c>
      <c r="X236" s="54">
        <v>0.76</v>
      </c>
      <c r="Y236" s="55">
        <v>0.44821869662029939</v>
      </c>
      <c r="Z236" s="55"/>
      <c r="AA236" s="55"/>
      <c r="AB236" s="55"/>
      <c r="AC236" s="5"/>
      <c r="AD236" s="51" t="s">
        <v>226</v>
      </c>
      <c r="AE236" s="7">
        <v>39.072400000000002</v>
      </c>
      <c r="AF236" s="7">
        <v>109.86320000000001</v>
      </c>
      <c r="AG236" s="57">
        <v>1224</v>
      </c>
      <c r="AH236" s="13">
        <v>1</v>
      </c>
      <c r="AI236" s="57"/>
      <c r="AJ236" s="57" t="s">
        <v>227</v>
      </c>
      <c r="AK236" s="96" t="s">
        <v>983</v>
      </c>
      <c r="AL236" s="57" t="s">
        <v>597</v>
      </c>
      <c r="AM236" s="51" t="s">
        <v>675</v>
      </c>
      <c r="AN236" s="82" t="s">
        <v>1717</v>
      </c>
      <c r="AO236" s="96" t="s">
        <v>1722</v>
      </c>
      <c r="AP236" s="67">
        <v>4</v>
      </c>
      <c r="AQ236" s="57"/>
    </row>
    <row r="237" spans="1:43" ht="55.5" customHeight="1" x14ac:dyDescent="0.25">
      <c r="A237" s="62"/>
      <c r="B237" s="52" t="s">
        <v>117</v>
      </c>
      <c r="C237" s="59" t="s">
        <v>38</v>
      </c>
      <c r="D237" s="52" t="s">
        <v>590</v>
      </c>
      <c r="E237" s="52" t="s">
        <v>891</v>
      </c>
      <c r="F237" s="83"/>
      <c r="G237" s="83"/>
      <c r="H237" s="97"/>
      <c r="I237" s="83"/>
      <c r="J237" s="83"/>
      <c r="K237" s="89"/>
      <c r="L237" s="54">
        <v>0.28000000000000003</v>
      </c>
      <c r="M237" s="55">
        <v>0.38</v>
      </c>
      <c r="N237" s="56"/>
      <c r="O237" s="56"/>
      <c r="P237" s="55"/>
      <c r="Q237" s="55"/>
      <c r="R237" s="54">
        <v>0.26</v>
      </c>
      <c r="S237" s="55">
        <v>0.37</v>
      </c>
      <c r="T237" s="55">
        <v>0.13</v>
      </c>
      <c r="U237" s="55">
        <v>0.16</v>
      </c>
      <c r="V237" s="55">
        <f>AVERAGE(R237:U237)</f>
        <v>0.23</v>
      </c>
      <c r="W237" s="55">
        <v>0.28504385627478451</v>
      </c>
      <c r="X237" s="54">
        <v>0.54</v>
      </c>
      <c r="Y237" s="55">
        <v>0.5303772242470447</v>
      </c>
      <c r="Z237" s="55"/>
      <c r="AA237" s="55"/>
      <c r="AB237" s="55"/>
      <c r="AC237" s="55"/>
      <c r="AD237" s="52" t="s">
        <v>226</v>
      </c>
      <c r="AE237" s="60">
        <v>39.0655</v>
      </c>
      <c r="AF237" s="60">
        <v>109.8903</v>
      </c>
      <c r="AG237" s="56">
        <v>1229</v>
      </c>
      <c r="AH237" s="54">
        <v>1.1000000000000001</v>
      </c>
      <c r="AI237" s="56"/>
      <c r="AJ237" s="56" t="s">
        <v>228</v>
      </c>
      <c r="AK237" s="97"/>
      <c r="AL237" s="56" t="s">
        <v>597</v>
      </c>
      <c r="AM237" s="52" t="s">
        <v>675</v>
      </c>
      <c r="AN237" s="83"/>
      <c r="AO237" s="97"/>
      <c r="AP237" s="63">
        <v>4</v>
      </c>
      <c r="AQ237" s="56"/>
    </row>
    <row r="238" spans="1:43" ht="55.5" customHeight="1" x14ac:dyDescent="0.25">
      <c r="A238" s="62"/>
      <c r="B238" s="52" t="s">
        <v>117</v>
      </c>
      <c r="C238" s="59" t="s">
        <v>39</v>
      </c>
      <c r="D238" s="52" t="s">
        <v>741</v>
      </c>
      <c r="E238" s="52" t="s">
        <v>308</v>
      </c>
      <c r="F238" s="83"/>
      <c r="G238" s="83"/>
      <c r="H238" s="97"/>
      <c r="I238" s="83"/>
      <c r="J238" s="83"/>
      <c r="K238" s="89"/>
      <c r="L238" s="54">
        <v>0.57999999999999996</v>
      </c>
      <c r="M238" s="55">
        <v>0.46</v>
      </c>
      <c r="N238" s="56"/>
      <c r="O238" s="56"/>
      <c r="P238" s="55"/>
      <c r="Q238" s="55"/>
      <c r="R238" s="54">
        <v>0.37</v>
      </c>
      <c r="S238" s="55">
        <v>0.48</v>
      </c>
      <c r="T238" s="55">
        <v>0.19</v>
      </c>
      <c r="U238" s="55">
        <v>0.3</v>
      </c>
      <c r="V238" s="55">
        <f>AVERAGE(R238:U238)</f>
        <v>0.33500000000000002</v>
      </c>
      <c r="W238" s="55">
        <v>0.40024992192379</v>
      </c>
      <c r="X238" s="54">
        <v>0.95</v>
      </c>
      <c r="Y238" s="55">
        <v>0.66483080554378648</v>
      </c>
      <c r="Z238" s="55"/>
      <c r="AA238" s="55"/>
      <c r="AB238" s="55"/>
      <c r="AC238" s="55"/>
      <c r="AD238" s="52" t="s">
        <v>226</v>
      </c>
      <c r="AE238" s="60">
        <v>39.063099999999999</v>
      </c>
      <c r="AF238" s="60">
        <v>109.90009999999999</v>
      </c>
      <c r="AG238" s="56">
        <v>1225</v>
      </c>
      <c r="AH238" s="54">
        <v>1</v>
      </c>
      <c r="AI238" s="56"/>
      <c r="AJ238" s="56" t="s">
        <v>227</v>
      </c>
      <c r="AK238" s="97"/>
      <c r="AL238" s="56" t="s">
        <v>597</v>
      </c>
      <c r="AM238" s="52" t="s">
        <v>675</v>
      </c>
      <c r="AN238" s="83"/>
      <c r="AO238" s="97"/>
      <c r="AP238" s="63">
        <v>4</v>
      </c>
      <c r="AQ238" s="56"/>
    </row>
    <row r="239" spans="1:43" ht="55.5" customHeight="1" x14ac:dyDescent="0.25">
      <c r="A239" s="62"/>
      <c r="B239" s="52" t="s">
        <v>117</v>
      </c>
      <c r="C239" s="59" t="s">
        <v>40</v>
      </c>
      <c r="D239" s="52" t="s">
        <v>817</v>
      </c>
      <c r="E239" s="52" t="s">
        <v>354</v>
      </c>
      <c r="F239" s="83"/>
      <c r="G239" s="83"/>
      <c r="H239" s="97"/>
      <c r="I239" s="83"/>
      <c r="J239" s="83"/>
      <c r="K239" s="89"/>
      <c r="L239" s="54">
        <v>0.12</v>
      </c>
      <c r="M239" s="55">
        <v>0.14000000000000001</v>
      </c>
      <c r="N239" s="56"/>
      <c r="O239" s="56"/>
      <c r="P239" s="55"/>
      <c r="Q239" s="55"/>
      <c r="R239" s="54">
        <v>0.88</v>
      </c>
      <c r="S239" s="55">
        <v>0.17</v>
      </c>
      <c r="T239" s="55">
        <v>0.15</v>
      </c>
      <c r="U239" s="55">
        <v>0.22</v>
      </c>
      <c r="V239" s="55">
        <f>AVERAGE(R239:U239)</f>
        <v>0.35499999999999998</v>
      </c>
      <c r="W239" s="55">
        <v>0.19659603251337501</v>
      </c>
      <c r="X239" s="54">
        <v>1</v>
      </c>
      <c r="Y239" s="55">
        <v>0.22022715545545243</v>
      </c>
      <c r="Z239" s="55"/>
      <c r="AA239" s="55"/>
      <c r="AB239" s="55"/>
      <c r="AC239" s="55"/>
      <c r="AD239" s="52" t="s">
        <v>226</v>
      </c>
      <c r="AE239" s="60">
        <v>39.069899999999997</v>
      </c>
      <c r="AF239" s="60">
        <v>109.88509999999999</v>
      </c>
      <c r="AG239" s="56">
        <v>1228</v>
      </c>
      <c r="AH239" s="54">
        <v>1.05</v>
      </c>
      <c r="AI239" s="56"/>
      <c r="AJ239" s="56" t="s">
        <v>230</v>
      </c>
      <c r="AK239" s="97"/>
      <c r="AL239" s="56" t="s">
        <v>597</v>
      </c>
      <c r="AM239" s="52" t="s">
        <v>675</v>
      </c>
      <c r="AN239" s="83"/>
      <c r="AO239" s="97"/>
      <c r="AP239" s="63">
        <v>4</v>
      </c>
      <c r="AQ239" s="56"/>
    </row>
    <row r="240" spans="1:43" s="16" customFormat="1" ht="55.5" customHeight="1" x14ac:dyDescent="0.25">
      <c r="A240" s="64"/>
      <c r="B240" s="53" t="s">
        <v>117</v>
      </c>
      <c r="C240" s="10" t="s">
        <v>41</v>
      </c>
      <c r="D240" s="53" t="s">
        <v>711</v>
      </c>
      <c r="E240" s="53" t="s">
        <v>360</v>
      </c>
      <c r="F240" s="84"/>
      <c r="G240" s="84"/>
      <c r="H240" s="98"/>
      <c r="I240" s="84"/>
      <c r="J240" s="84"/>
      <c r="K240" s="90"/>
      <c r="L240" s="12">
        <v>0.28000000000000003</v>
      </c>
      <c r="M240" s="1">
        <v>0.37</v>
      </c>
      <c r="N240" s="58"/>
      <c r="O240" s="58"/>
      <c r="P240" s="1"/>
      <c r="Q240" s="1"/>
      <c r="R240" s="12">
        <v>0.32</v>
      </c>
      <c r="S240" s="1">
        <v>0.43</v>
      </c>
      <c r="T240" s="1">
        <v>0.16</v>
      </c>
      <c r="U240" s="1">
        <v>0.24</v>
      </c>
      <c r="V240" s="1">
        <f>AVERAGE(R240:U240)</f>
        <v>0.28749999999999998</v>
      </c>
      <c r="W240" s="1">
        <v>0.34820970692960296</v>
      </c>
      <c r="X240" s="12">
        <v>0.60000000000000009</v>
      </c>
      <c r="Y240" s="55">
        <v>0.56727418414731334</v>
      </c>
      <c r="Z240" s="1"/>
      <c r="AA240" s="1"/>
      <c r="AB240" s="1"/>
      <c r="AC240" s="1"/>
      <c r="AD240" s="53" t="s">
        <v>226</v>
      </c>
      <c r="AE240" s="6">
        <v>39.067700000000002</v>
      </c>
      <c r="AF240" s="6">
        <v>109.9195</v>
      </c>
      <c r="AG240" s="58">
        <v>1224</v>
      </c>
      <c r="AH240" s="12">
        <v>1</v>
      </c>
      <c r="AI240" s="58"/>
      <c r="AJ240" s="58" t="s">
        <v>227</v>
      </c>
      <c r="AK240" s="98"/>
      <c r="AL240" s="58" t="s">
        <v>597</v>
      </c>
      <c r="AM240" s="53" t="s">
        <v>675</v>
      </c>
      <c r="AN240" s="84"/>
      <c r="AO240" s="98"/>
      <c r="AP240" s="65">
        <v>4</v>
      </c>
      <c r="AQ240" s="58"/>
    </row>
    <row r="241" spans="1:43" s="15" customFormat="1" ht="55.5" customHeight="1" x14ac:dyDescent="0.25">
      <c r="A241" s="66">
        <v>50</v>
      </c>
      <c r="B241" s="51" t="s">
        <v>996</v>
      </c>
      <c r="C241" s="9" t="s">
        <v>1734</v>
      </c>
      <c r="D241" s="51" t="s">
        <v>823</v>
      </c>
      <c r="E241" s="51" t="s">
        <v>270</v>
      </c>
      <c r="F241" s="82" t="s">
        <v>1733</v>
      </c>
      <c r="G241" s="82" t="s">
        <v>1730</v>
      </c>
      <c r="H241" s="96" t="s">
        <v>2401</v>
      </c>
      <c r="I241" s="82" t="s">
        <v>1736</v>
      </c>
      <c r="J241" s="82" t="s">
        <v>1732</v>
      </c>
      <c r="K241" s="88" t="s">
        <v>1737</v>
      </c>
      <c r="L241" s="13">
        <v>0.61</v>
      </c>
      <c r="M241" s="5">
        <v>0.08</v>
      </c>
      <c r="N241" s="57"/>
      <c r="O241" s="57"/>
      <c r="P241" s="5"/>
      <c r="Q241" s="5"/>
      <c r="R241" s="13"/>
      <c r="S241" s="5"/>
      <c r="T241" s="5"/>
      <c r="U241" s="5"/>
      <c r="V241" s="5"/>
      <c r="W241" s="5"/>
      <c r="X241" s="13"/>
      <c r="Y241" s="55"/>
      <c r="Z241" s="55"/>
      <c r="AA241" s="55"/>
      <c r="AB241" s="55"/>
      <c r="AC241" s="5"/>
      <c r="AD241" s="51" t="s">
        <v>1076</v>
      </c>
      <c r="AE241" s="7">
        <v>29.7102</v>
      </c>
      <c r="AF241" s="7">
        <v>106.4327</v>
      </c>
      <c r="AG241" s="57">
        <v>437</v>
      </c>
      <c r="AH241" s="13"/>
      <c r="AI241" s="57" t="s">
        <v>1081</v>
      </c>
      <c r="AJ241" s="57"/>
      <c r="AK241" s="96" t="s">
        <v>603</v>
      </c>
      <c r="AL241" s="57" t="s">
        <v>604</v>
      </c>
      <c r="AM241" s="51" t="s">
        <v>676</v>
      </c>
      <c r="AN241" s="82" t="s">
        <v>1731</v>
      </c>
      <c r="AO241" s="96" t="s">
        <v>1745</v>
      </c>
      <c r="AP241" s="67"/>
      <c r="AQ241" s="57"/>
    </row>
    <row r="242" spans="1:43" s="16" customFormat="1" ht="55.5" customHeight="1" x14ac:dyDescent="0.25">
      <c r="A242" s="64"/>
      <c r="B242" s="53" t="s">
        <v>996</v>
      </c>
      <c r="C242" s="10" t="s">
        <v>1735</v>
      </c>
      <c r="D242" s="53" t="s">
        <v>824</v>
      </c>
      <c r="E242" s="53" t="s">
        <v>251</v>
      </c>
      <c r="F242" s="84"/>
      <c r="G242" s="84"/>
      <c r="H242" s="98"/>
      <c r="I242" s="84"/>
      <c r="J242" s="84"/>
      <c r="K242" s="90"/>
      <c r="L242" s="12">
        <v>0.56999999999999995</v>
      </c>
      <c r="M242" s="1">
        <v>0.01</v>
      </c>
      <c r="N242" s="58"/>
      <c r="O242" s="58"/>
      <c r="P242" s="1"/>
      <c r="Q242" s="1"/>
      <c r="R242" s="12"/>
      <c r="S242" s="1"/>
      <c r="T242" s="1"/>
      <c r="U242" s="1"/>
      <c r="V242" s="1"/>
      <c r="W242" s="1"/>
      <c r="X242" s="12"/>
      <c r="Y242" s="1"/>
      <c r="Z242" s="1"/>
      <c r="AA242" s="1"/>
      <c r="AB242" s="1"/>
      <c r="AC242" s="1"/>
      <c r="AD242" s="53" t="s">
        <v>1076</v>
      </c>
      <c r="AE242" s="6">
        <v>29.7102</v>
      </c>
      <c r="AF242" s="6">
        <v>106.4327</v>
      </c>
      <c r="AG242" s="58">
        <v>437</v>
      </c>
      <c r="AH242" s="12"/>
      <c r="AI242" s="58" t="s">
        <v>1081</v>
      </c>
      <c r="AJ242" s="58"/>
      <c r="AK242" s="98"/>
      <c r="AL242" s="58" t="s">
        <v>604</v>
      </c>
      <c r="AM242" s="53" t="s">
        <v>676</v>
      </c>
      <c r="AN242" s="84"/>
      <c r="AO242" s="98"/>
      <c r="AP242" s="65"/>
      <c r="AQ242" s="58"/>
    </row>
    <row r="243" spans="1:43" s="16" customFormat="1" ht="55.5" customHeight="1" x14ac:dyDescent="0.25">
      <c r="A243" s="64">
        <v>51</v>
      </c>
      <c r="B243" s="53" t="s">
        <v>994</v>
      </c>
      <c r="C243" s="10" t="s">
        <v>19</v>
      </c>
      <c r="D243" s="53" t="s">
        <v>727</v>
      </c>
      <c r="E243" s="53" t="s">
        <v>461</v>
      </c>
      <c r="F243" s="53" t="s">
        <v>1742</v>
      </c>
      <c r="G243" s="53" t="s">
        <v>1743</v>
      </c>
      <c r="H243" s="53" t="s">
        <v>2402</v>
      </c>
      <c r="I243" s="50" t="s">
        <v>1744</v>
      </c>
      <c r="J243" s="50" t="s">
        <v>1741</v>
      </c>
      <c r="K243" s="41" t="s">
        <v>2349</v>
      </c>
      <c r="L243" s="12"/>
      <c r="M243" s="1"/>
      <c r="N243" s="58"/>
      <c r="O243" s="58"/>
      <c r="P243" s="1"/>
      <c r="Q243" s="1"/>
      <c r="R243" s="12"/>
      <c r="S243" s="1"/>
      <c r="T243" s="1"/>
      <c r="U243" s="1"/>
      <c r="V243" s="1">
        <v>0.91</v>
      </c>
      <c r="W243" s="1">
        <v>0.06</v>
      </c>
      <c r="X243" s="12">
        <f t="shared" ref="X243" si="30">P243+V243</f>
        <v>0.91</v>
      </c>
      <c r="Y243" s="3">
        <v>0.06</v>
      </c>
      <c r="Z243" s="3"/>
      <c r="AA243" s="3"/>
      <c r="AB243" s="3"/>
      <c r="AC243" s="1"/>
      <c r="AD243" s="53" t="s">
        <v>518</v>
      </c>
      <c r="AE243" s="6">
        <v>44.291400000000003</v>
      </c>
      <c r="AF243" s="6">
        <v>87.936000000000007</v>
      </c>
      <c r="AG243" s="58">
        <v>475</v>
      </c>
      <c r="AH243" s="12" t="s">
        <v>1739</v>
      </c>
      <c r="AI243" s="58"/>
      <c r="AJ243" s="58" t="s">
        <v>520</v>
      </c>
      <c r="AK243" s="53" t="s">
        <v>519</v>
      </c>
      <c r="AL243" s="58" t="s">
        <v>305</v>
      </c>
      <c r="AM243" s="53" t="s">
        <v>675</v>
      </c>
      <c r="AN243" s="53" t="s">
        <v>1738</v>
      </c>
      <c r="AO243" s="53" t="s">
        <v>1740</v>
      </c>
      <c r="AP243" s="65">
        <v>4</v>
      </c>
      <c r="AQ243" s="58"/>
    </row>
    <row r="244" spans="1:43" s="16" customFormat="1" ht="55.5" customHeight="1" x14ac:dyDescent="0.25">
      <c r="A244" s="64">
        <v>52</v>
      </c>
      <c r="B244" s="53" t="s">
        <v>2345</v>
      </c>
      <c r="C244" s="10" t="s">
        <v>28</v>
      </c>
      <c r="D244" s="53" t="s">
        <v>719</v>
      </c>
      <c r="E244" s="53" t="s">
        <v>354</v>
      </c>
      <c r="F244" s="53" t="s">
        <v>1724</v>
      </c>
      <c r="G244" s="53" t="s">
        <v>1725</v>
      </c>
      <c r="H244" s="53" t="s">
        <v>2403</v>
      </c>
      <c r="I244" s="50" t="s">
        <v>1726</v>
      </c>
      <c r="J244" s="50" t="s">
        <v>1723</v>
      </c>
      <c r="K244" s="42" t="s">
        <v>1727</v>
      </c>
      <c r="L244" s="12"/>
      <c r="M244" s="1"/>
      <c r="N244" s="58"/>
      <c r="O244" s="58"/>
      <c r="P244" s="1">
        <v>0.1</v>
      </c>
      <c r="Q244" s="1">
        <v>0.05</v>
      </c>
      <c r="R244" s="12"/>
      <c r="S244" s="1"/>
      <c r="T244" s="1"/>
      <c r="U244" s="1"/>
      <c r="V244" s="1">
        <v>0.86</v>
      </c>
      <c r="W244" s="1">
        <v>0.02</v>
      </c>
      <c r="X244" s="12"/>
      <c r="Y244" s="3"/>
      <c r="Z244" s="3"/>
      <c r="AA244" s="3"/>
      <c r="AB244" s="3">
        <v>0.96</v>
      </c>
      <c r="AC244" s="1">
        <v>0.06</v>
      </c>
      <c r="AD244" s="53" t="s">
        <v>235</v>
      </c>
      <c r="AE244" s="6">
        <v>42.076099999999997</v>
      </c>
      <c r="AF244" s="6">
        <v>101.03789999999999</v>
      </c>
      <c r="AG244" s="58">
        <v>928</v>
      </c>
      <c r="AH244" s="12">
        <v>3.2</v>
      </c>
      <c r="AI244" s="58"/>
      <c r="AJ244" s="58" t="s">
        <v>222</v>
      </c>
      <c r="AK244" s="53" t="s">
        <v>990</v>
      </c>
      <c r="AL244" s="58" t="s">
        <v>991</v>
      </c>
      <c r="AM244" s="53" t="s">
        <v>677</v>
      </c>
      <c r="AN244" s="53" t="s">
        <v>1729</v>
      </c>
      <c r="AO244" s="53" t="s">
        <v>1728</v>
      </c>
      <c r="AP244" s="65">
        <v>4</v>
      </c>
      <c r="AQ244" s="58"/>
    </row>
    <row r="245" spans="1:43" s="15" customFormat="1" ht="55.5" customHeight="1" x14ac:dyDescent="0.25">
      <c r="A245" s="66">
        <v>53</v>
      </c>
      <c r="B245" s="51" t="s">
        <v>984</v>
      </c>
      <c r="C245" s="9" t="s">
        <v>43</v>
      </c>
      <c r="D245" s="51" t="s">
        <v>818</v>
      </c>
      <c r="E245" s="51" t="s">
        <v>364</v>
      </c>
      <c r="F245" s="82" t="s">
        <v>1749</v>
      </c>
      <c r="G245" s="82" t="s">
        <v>1748</v>
      </c>
      <c r="H245" s="96" t="s">
        <v>2404</v>
      </c>
      <c r="I245" s="82" t="s">
        <v>1751</v>
      </c>
      <c r="J245" s="82" t="s">
        <v>1747</v>
      </c>
      <c r="K245" s="88" t="s">
        <v>1753</v>
      </c>
      <c r="L245" s="13">
        <v>0.68</v>
      </c>
      <c r="M245" s="5">
        <v>7.0000000000000007E-2</v>
      </c>
      <c r="N245" s="57"/>
      <c r="O245" s="57"/>
      <c r="P245" s="5"/>
      <c r="Q245" s="5"/>
      <c r="R245" s="13"/>
      <c r="S245" s="5"/>
      <c r="T245" s="5"/>
      <c r="U245" s="5"/>
      <c r="V245" s="5"/>
      <c r="W245" s="5"/>
      <c r="X245" s="13"/>
      <c r="Y245" s="55"/>
      <c r="Z245" s="55"/>
      <c r="AA245" s="55"/>
      <c r="AB245" s="55"/>
      <c r="AC245" s="5"/>
      <c r="AD245" s="51" t="s">
        <v>1746</v>
      </c>
      <c r="AE245" s="7">
        <v>21.955400000000001</v>
      </c>
      <c r="AF245" s="7">
        <v>101.26179999999999</v>
      </c>
      <c r="AG245" s="57">
        <v>750</v>
      </c>
      <c r="AH245" s="13" t="s">
        <v>1750</v>
      </c>
      <c r="AI245" s="57"/>
      <c r="AJ245" s="57" t="s">
        <v>231</v>
      </c>
      <c r="AK245" s="96" t="s">
        <v>985</v>
      </c>
      <c r="AL245" s="57" t="s">
        <v>986</v>
      </c>
      <c r="AM245" s="51" t="s">
        <v>676</v>
      </c>
      <c r="AN245" s="82" t="s">
        <v>1752</v>
      </c>
      <c r="AO245" s="96" t="s">
        <v>232</v>
      </c>
      <c r="AP245" s="67"/>
      <c r="AQ245" s="57"/>
    </row>
    <row r="246" spans="1:43" s="16" customFormat="1" ht="55.5" customHeight="1" x14ac:dyDescent="0.25">
      <c r="A246" s="64"/>
      <c r="B246" s="53" t="s">
        <v>984</v>
      </c>
      <c r="C246" s="10" t="s">
        <v>42</v>
      </c>
      <c r="D246" s="53" t="s">
        <v>818</v>
      </c>
      <c r="E246" s="53" t="s">
        <v>270</v>
      </c>
      <c r="F246" s="84"/>
      <c r="G246" s="84"/>
      <c r="H246" s="98"/>
      <c r="I246" s="84"/>
      <c r="J246" s="84"/>
      <c r="K246" s="90"/>
      <c r="L246" s="12">
        <v>0.43</v>
      </c>
      <c r="M246" s="1">
        <v>0.06</v>
      </c>
      <c r="N246" s="58"/>
      <c r="O246" s="58"/>
      <c r="P246" s="1"/>
      <c r="Q246" s="1"/>
      <c r="R246" s="12"/>
      <c r="S246" s="1"/>
      <c r="T246" s="1"/>
      <c r="U246" s="1"/>
      <c r="V246" s="1"/>
      <c r="W246" s="1"/>
      <c r="X246" s="12"/>
      <c r="Y246" s="1"/>
      <c r="Z246" s="1"/>
      <c r="AA246" s="1"/>
      <c r="AB246" s="1"/>
      <c r="AC246" s="1"/>
      <c r="AD246" s="53" t="s">
        <v>1746</v>
      </c>
      <c r="AE246" s="6">
        <v>21.955400000000001</v>
      </c>
      <c r="AF246" s="6">
        <v>101.26179999999999</v>
      </c>
      <c r="AG246" s="58">
        <v>750</v>
      </c>
      <c r="AH246" s="12" t="s">
        <v>1750</v>
      </c>
      <c r="AI246" s="58"/>
      <c r="AJ246" s="58" t="s">
        <v>231</v>
      </c>
      <c r="AK246" s="98"/>
      <c r="AL246" s="58" t="s">
        <v>986</v>
      </c>
      <c r="AM246" s="53" t="s">
        <v>676</v>
      </c>
      <c r="AN246" s="84"/>
      <c r="AO246" s="98"/>
      <c r="AP246" s="65"/>
      <c r="AQ246" s="58"/>
    </row>
    <row r="247" spans="1:43" s="15" customFormat="1" ht="55.5" customHeight="1" x14ac:dyDescent="0.25">
      <c r="A247" s="66">
        <v>54</v>
      </c>
      <c r="B247" s="51" t="s">
        <v>987</v>
      </c>
      <c r="C247" s="9" t="s">
        <v>44</v>
      </c>
      <c r="D247" s="51" t="s">
        <v>818</v>
      </c>
      <c r="E247" s="51" t="s">
        <v>270</v>
      </c>
      <c r="F247" s="82" t="s">
        <v>1749</v>
      </c>
      <c r="G247" s="82" t="s">
        <v>1756</v>
      </c>
      <c r="H247" s="96" t="s">
        <v>2405</v>
      </c>
      <c r="I247" s="82" t="s">
        <v>1757</v>
      </c>
      <c r="J247" s="82" t="s">
        <v>1755</v>
      </c>
      <c r="K247" s="88" t="s">
        <v>1760</v>
      </c>
      <c r="L247" s="13">
        <v>0.79</v>
      </c>
      <c r="M247" s="5">
        <v>0.09</v>
      </c>
      <c r="N247" s="57"/>
      <c r="O247" s="57"/>
      <c r="P247" s="5"/>
      <c r="Q247" s="5"/>
      <c r="R247" s="13"/>
      <c r="S247" s="5"/>
      <c r="T247" s="5"/>
      <c r="U247" s="5"/>
      <c r="V247" s="5"/>
      <c r="W247" s="5"/>
      <c r="X247" s="13"/>
      <c r="Y247" s="55"/>
      <c r="Z247" s="55"/>
      <c r="AA247" s="55"/>
      <c r="AB247" s="55"/>
      <c r="AC247" s="5"/>
      <c r="AD247" s="51" t="s">
        <v>233</v>
      </c>
      <c r="AE247" s="7">
        <v>21.898399999999999</v>
      </c>
      <c r="AF247" s="7">
        <v>101.2394</v>
      </c>
      <c r="AG247" s="57">
        <v>700</v>
      </c>
      <c r="AH247" s="13" t="s">
        <v>1754</v>
      </c>
      <c r="AI247" s="57" t="s">
        <v>234</v>
      </c>
      <c r="AJ247" s="57"/>
      <c r="AK247" s="96" t="s">
        <v>989</v>
      </c>
      <c r="AL247" s="57" t="s">
        <v>988</v>
      </c>
      <c r="AM247" s="51" t="s">
        <v>676</v>
      </c>
      <c r="AN247" s="82" t="s">
        <v>1759</v>
      </c>
      <c r="AO247" s="96" t="s">
        <v>1758</v>
      </c>
      <c r="AP247" s="67"/>
      <c r="AQ247" s="57"/>
    </row>
    <row r="248" spans="1:43" ht="55.5" customHeight="1" x14ac:dyDescent="0.25">
      <c r="A248" s="62"/>
      <c r="B248" s="52" t="s">
        <v>987</v>
      </c>
      <c r="C248" s="59" t="s">
        <v>45</v>
      </c>
      <c r="D248" s="52" t="s">
        <v>818</v>
      </c>
      <c r="E248" s="52" t="s">
        <v>270</v>
      </c>
      <c r="F248" s="83"/>
      <c r="G248" s="83"/>
      <c r="H248" s="97"/>
      <c r="I248" s="83"/>
      <c r="J248" s="83"/>
      <c r="K248" s="89"/>
      <c r="L248" s="54">
        <v>0.63</v>
      </c>
      <c r="M248" s="55">
        <v>0.14000000000000001</v>
      </c>
      <c r="N248" s="56"/>
      <c r="O248" s="56"/>
      <c r="P248" s="55"/>
      <c r="Q248" s="55"/>
      <c r="R248" s="54"/>
      <c r="S248" s="55"/>
      <c r="T248" s="55"/>
      <c r="U248" s="55"/>
      <c r="V248" s="55"/>
      <c r="W248" s="55"/>
      <c r="X248" s="54"/>
      <c r="Y248" s="55"/>
      <c r="Z248" s="55"/>
      <c r="AA248" s="55"/>
      <c r="AB248" s="55"/>
      <c r="AC248" s="55"/>
      <c r="AD248" s="52" t="s">
        <v>233</v>
      </c>
      <c r="AE248" s="60">
        <v>21.898399999999999</v>
      </c>
      <c r="AF248" s="60">
        <v>101.2394</v>
      </c>
      <c r="AG248" s="56">
        <v>700</v>
      </c>
      <c r="AH248" s="54" t="s">
        <v>1754</v>
      </c>
      <c r="AI248" s="56" t="s">
        <v>234</v>
      </c>
      <c r="AJ248" s="56"/>
      <c r="AK248" s="97"/>
      <c r="AL248" s="56" t="s">
        <v>988</v>
      </c>
      <c r="AM248" s="52" t="s">
        <v>676</v>
      </c>
      <c r="AN248" s="83"/>
      <c r="AO248" s="97"/>
      <c r="AP248" s="63"/>
      <c r="AQ248" s="56"/>
    </row>
    <row r="249" spans="1:43" s="16" customFormat="1" ht="55.5" customHeight="1" x14ac:dyDescent="0.25">
      <c r="A249" s="64"/>
      <c r="B249" s="53" t="s">
        <v>987</v>
      </c>
      <c r="C249" s="10" t="s">
        <v>46</v>
      </c>
      <c r="D249" s="53" t="s">
        <v>818</v>
      </c>
      <c r="E249" s="53" t="s">
        <v>270</v>
      </c>
      <c r="F249" s="84"/>
      <c r="G249" s="84"/>
      <c r="H249" s="98"/>
      <c r="I249" s="84"/>
      <c r="J249" s="84"/>
      <c r="K249" s="90"/>
      <c r="L249" s="12">
        <v>0.85</v>
      </c>
      <c r="M249" s="1">
        <v>0.09</v>
      </c>
      <c r="N249" s="58"/>
      <c r="O249" s="58"/>
      <c r="P249" s="1"/>
      <c r="Q249" s="1"/>
      <c r="R249" s="12"/>
      <c r="S249" s="1"/>
      <c r="T249" s="1"/>
      <c r="U249" s="1"/>
      <c r="V249" s="1"/>
      <c r="W249" s="1"/>
      <c r="X249" s="12"/>
      <c r="Y249" s="1"/>
      <c r="Z249" s="1"/>
      <c r="AA249" s="1"/>
      <c r="AB249" s="1"/>
      <c r="AC249" s="1"/>
      <c r="AD249" s="53" t="s">
        <v>233</v>
      </c>
      <c r="AE249" s="6">
        <v>21.898399999999999</v>
      </c>
      <c r="AF249" s="6">
        <v>101.2394</v>
      </c>
      <c r="AG249" s="58">
        <v>700</v>
      </c>
      <c r="AH249" s="12" t="s">
        <v>1754</v>
      </c>
      <c r="AI249" s="58" t="s">
        <v>234</v>
      </c>
      <c r="AJ249" s="58"/>
      <c r="AK249" s="98"/>
      <c r="AL249" s="58" t="s">
        <v>988</v>
      </c>
      <c r="AM249" s="53" t="s">
        <v>676</v>
      </c>
      <c r="AN249" s="84"/>
      <c r="AO249" s="98"/>
      <c r="AP249" s="65"/>
      <c r="AQ249" s="58"/>
    </row>
    <row r="250" spans="1:43" s="15" customFormat="1" ht="55.5" customHeight="1" x14ac:dyDescent="0.25">
      <c r="A250" s="66">
        <v>55</v>
      </c>
      <c r="B250" s="51" t="s">
        <v>992</v>
      </c>
      <c r="C250" s="9" t="s">
        <v>452</v>
      </c>
      <c r="D250" s="51" t="s">
        <v>819</v>
      </c>
      <c r="E250" s="51" t="s">
        <v>308</v>
      </c>
      <c r="F250" s="27" t="s">
        <v>1770</v>
      </c>
      <c r="G250" s="82" t="s">
        <v>1766</v>
      </c>
      <c r="H250" s="96" t="s">
        <v>2406</v>
      </c>
      <c r="I250" s="82" t="s">
        <v>1637</v>
      </c>
      <c r="J250" s="82" t="s">
        <v>1765</v>
      </c>
      <c r="K250" s="88" t="s">
        <v>1771</v>
      </c>
      <c r="L250" s="13">
        <v>0.57999999999999996</v>
      </c>
      <c r="M250" s="5">
        <v>0.03</v>
      </c>
      <c r="N250" s="5"/>
      <c r="O250" s="5"/>
      <c r="P250" s="5"/>
      <c r="Q250" s="5"/>
      <c r="R250" s="13"/>
      <c r="S250" s="5"/>
      <c r="T250" s="5"/>
      <c r="U250" s="5"/>
      <c r="V250" s="5"/>
      <c r="W250" s="5"/>
      <c r="X250" s="13"/>
      <c r="Y250" s="55"/>
      <c r="Z250" s="55"/>
      <c r="AA250" s="55"/>
      <c r="AB250" s="55"/>
      <c r="AC250" s="5"/>
      <c r="AD250" s="51" t="s">
        <v>1761</v>
      </c>
      <c r="AE250" s="7">
        <v>40.065600000000003</v>
      </c>
      <c r="AF250" s="7">
        <v>116.08880000000001</v>
      </c>
      <c r="AG250" s="57">
        <v>236</v>
      </c>
      <c r="AH250" s="13"/>
      <c r="AI250" s="57" t="s">
        <v>993</v>
      </c>
      <c r="AJ250" s="57"/>
      <c r="AK250" s="96" t="s">
        <v>1762</v>
      </c>
      <c r="AL250" s="57" t="s">
        <v>1763</v>
      </c>
      <c r="AM250" s="51" t="s">
        <v>678</v>
      </c>
      <c r="AN250" s="82" t="s">
        <v>1773</v>
      </c>
      <c r="AO250" s="96" t="s">
        <v>1764</v>
      </c>
      <c r="AP250" s="67"/>
      <c r="AQ250" s="57"/>
    </row>
    <row r="251" spans="1:43" ht="55.5" customHeight="1" x14ac:dyDescent="0.25">
      <c r="A251" s="62"/>
      <c r="B251" s="52" t="s">
        <v>992</v>
      </c>
      <c r="C251" s="59" t="s">
        <v>39</v>
      </c>
      <c r="D251" s="52" t="s">
        <v>741</v>
      </c>
      <c r="E251" s="52" t="s">
        <v>308</v>
      </c>
      <c r="F251" s="28" t="s">
        <v>1768</v>
      </c>
      <c r="G251" s="83"/>
      <c r="H251" s="97"/>
      <c r="I251" s="83"/>
      <c r="J251" s="83"/>
      <c r="K251" s="89"/>
      <c r="L251" s="54">
        <v>0.2</v>
      </c>
      <c r="M251" s="55">
        <v>0.05</v>
      </c>
      <c r="N251" s="55"/>
      <c r="O251" s="55"/>
      <c r="P251" s="55"/>
      <c r="Q251" s="55"/>
      <c r="R251" s="54"/>
      <c r="S251" s="55"/>
      <c r="T251" s="55"/>
      <c r="U251" s="55"/>
      <c r="V251" s="55"/>
      <c r="W251" s="55"/>
      <c r="X251" s="54"/>
      <c r="Y251" s="55"/>
      <c r="Z251" s="55"/>
      <c r="AA251" s="55"/>
      <c r="AB251" s="55"/>
      <c r="AC251" s="55"/>
      <c r="AD251" s="52" t="s">
        <v>1761</v>
      </c>
      <c r="AE251" s="60">
        <v>40.065600000000003</v>
      </c>
      <c r="AF251" s="60">
        <v>116.08880000000001</v>
      </c>
      <c r="AG251" s="56">
        <v>236</v>
      </c>
      <c r="AH251" s="54"/>
      <c r="AI251" s="56" t="s">
        <v>993</v>
      </c>
      <c r="AJ251" s="56"/>
      <c r="AK251" s="97"/>
      <c r="AL251" s="56" t="s">
        <v>1763</v>
      </c>
      <c r="AM251" s="52" t="s">
        <v>678</v>
      </c>
      <c r="AN251" s="83"/>
      <c r="AO251" s="97"/>
      <c r="AP251" s="63"/>
      <c r="AQ251" s="56"/>
    </row>
    <row r="252" spans="1:43" ht="55.5" customHeight="1" x14ac:dyDescent="0.25">
      <c r="A252" s="62"/>
      <c r="B252" s="52" t="s">
        <v>992</v>
      </c>
      <c r="C252" s="59" t="s">
        <v>453</v>
      </c>
      <c r="D252" s="52" t="s">
        <v>820</v>
      </c>
      <c r="E252" s="52" t="s">
        <v>760</v>
      </c>
      <c r="F252" s="28" t="s">
        <v>1767</v>
      </c>
      <c r="G252" s="83"/>
      <c r="H252" s="97"/>
      <c r="I252" s="83"/>
      <c r="J252" s="83"/>
      <c r="K252" s="89"/>
      <c r="L252" s="54">
        <v>0.06</v>
      </c>
      <c r="M252" s="55">
        <v>0.03</v>
      </c>
      <c r="N252" s="55"/>
      <c r="O252" s="55"/>
      <c r="P252" s="55"/>
      <c r="Q252" s="55"/>
      <c r="R252" s="54"/>
      <c r="S252" s="55"/>
      <c r="T252" s="55"/>
      <c r="U252" s="55"/>
      <c r="V252" s="55"/>
      <c r="W252" s="55"/>
      <c r="X252" s="54"/>
      <c r="Y252" s="55"/>
      <c r="Z252" s="55"/>
      <c r="AA252" s="55"/>
      <c r="AB252" s="55"/>
      <c r="AC252" s="55"/>
      <c r="AD252" s="52" t="s">
        <v>1761</v>
      </c>
      <c r="AE252" s="60">
        <v>40.065600000000003</v>
      </c>
      <c r="AF252" s="60">
        <v>116.08880000000001</v>
      </c>
      <c r="AG252" s="56">
        <v>236</v>
      </c>
      <c r="AH252" s="54"/>
      <c r="AI252" s="56" t="s">
        <v>993</v>
      </c>
      <c r="AJ252" s="56"/>
      <c r="AK252" s="97"/>
      <c r="AL252" s="56" t="s">
        <v>1763</v>
      </c>
      <c r="AM252" s="52" t="s">
        <v>678</v>
      </c>
      <c r="AN252" s="83"/>
      <c r="AO252" s="97"/>
      <c r="AP252" s="63"/>
      <c r="AQ252" s="56"/>
    </row>
    <row r="253" spans="1:43" s="16" customFormat="1" ht="55.5" customHeight="1" x14ac:dyDescent="0.25">
      <c r="A253" s="64"/>
      <c r="B253" s="53" t="s">
        <v>992</v>
      </c>
      <c r="C253" s="10" t="s">
        <v>454</v>
      </c>
      <c r="D253" s="53" t="s">
        <v>821</v>
      </c>
      <c r="E253" s="53" t="s">
        <v>354</v>
      </c>
      <c r="F253" s="29" t="s">
        <v>1769</v>
      </c>
      <c r="G253" s="84"/>
      <c r="H253" s="98"/>
      <c r="I253" s="84"/>
      <c r="J253" s="84"/>
      <c r="K253" s="90"/>
      <c r="L253" s="12">
        <v>0.13</v>
      </c>
      <c r="M253" s="1">
        <v>0.03</v>
      </c>
      <c r="N253" s="1"/>
      <c r="O253" s="1"/>
      <c r="P253" s="1"/>
      <c r="Q253" s="1"/>
      <c r="R253" s="12"/>
      <c r="S253" s="1"/>
      <c r="T253" s="1"/>
      <c r="U253" s="1"/>
      <c r="V253" s="1"/>
      <c r="W253" s="1"/>
      <c r="X253" s="12"/>
      <c r="Y253" s="1"/>
      <c r="Z253" s="1"/>
      <c r="AA253" s="1"/>
      <c r="AB253" s="1"/>
      <c r="AC253" s="1"/>
      <c r="AD253" s="52" t="s">
        <v>1761</v>
      </c>
      <c r="AE253" s="6">
        <v>40.065600000000003</v>
      </c>
      <c r="AF253" s="6">
        <v>116.08880000000001</v>
      </c>
      <c r="AG253" s="58">
        <v>236</v>
      </c>
      <c r="AH253" s="12"/>
      <c r="AI253" s="58" t="s">
        <v>993</v>
      </c>
      <c r="AJ253" s="58"/>
      <c r="AK253" s="98"/>
      <c r="AL253" s="56" t="s">
        <v>1763</v>
      </c>
      <c r="AM253" s="53" t="s">
        <v>678</v>
      </c>
      <c r="AN253" s="84"/>
      <c r="AO253" s="98"/>
      <c r="AP253" s="65"/>
      <c r="AQ253" s="58"/>
    </row>
    <row r="254" spans="1:43" s="15" customFormat="1" ht="55.5" customHeight="1" x14ac:dyDescent="0.25">
      <c r="A254" s="66">
        <v>56</v>
      </c>
      <c r="B254" s="51" t="s">
        <v>995</v>
      </c>
      <c r="C254" s="9" t="s">
        <v>452</v>
      </c>
      <c r="D254" s="51" t="s">
        <v>819</v>
      </c>
      <c r="E254" s="51" t="s">
        <v>308</v>
      </c>
      <c r="F254" s="27" t="s">
        <v>1774</v>
      </c>
      <c r="G254" s="82" t="s">
        <v>1781</v>
      </c>
      <c r="H254" s="96" t="s">
        <v>2407</v>
      </c>
      <c r="I254" s="82" t="s">
        <v>1779</v>
      </c>
      <c r="J254" s="82" t="s">
        <v>1780</v>
      </c>
      <c r="K254" s="88" t="s">
        <v>1782</v>
      </c>
      <c r="L254" s="13">
        <v>0.16</v>
      </c>
      <c r="M254" s="5">
        <v>0.04</v>
      </c>
      <c r="N254" s="57"/>
      <c r="O254" s="57"/>
      <c r="P254" s="5"/>
      <c r="Q254" s="5"/>
      <c r="R254" s="13"/>
      <c r="S254" s="5"/>
      <c r="T254" s="5"/>
      <c r="U254" s="5"/>
      <c r="V254" s="5"/>
      <c r="W254" s="5"/>
      <c r="X254" s="13"/>
      <c r="Y254" s="55"/>
      <c r="Z254" s="55"/>
      <c r="AA254" s="55"/>
      <c r="AB254" s="55"/>
      <c r="AC254" s="5"/>
      <c r="AD254" s="51" t="s">
        <v>554</v>
      </c>
      <c r="AE254" s="7">
        <v>40.0505</v>
      </c>
      <c r="AF254" s="7">
        <v>116.0765</v>
      </c>
      <c r="AG254" s="57">
        <v>450</v>
      </c>
      <c r="AH254" s="13"/>
      <c r="AI254" s="57" t="s">
        <v>993</v>
      </c>
      <c r="AJ254" s="57"/>
      <c r="AK254" s="96" t="s">
        <v>1778</v>
      </c>
      <c r="AL254" s="57" t="s">
        <v>557</v>
      </c>
      <c r="AM254" s="51" t="s">
        <v>678</v>
      </c>
      <c r="AN254" s="82" t="s">
        <v>2340</v>
      </c>
      <c r="AO254" s="96" t="s">
        <v>558</v>
      </c>
      <c r="AP254" s="67"/>
      <c r="AQ254" s="57"/>
    </row>
    <row r="255" spans="1:43" ht="55.5" customHeight="1" x14ac:dyDescent="0.25">
      <c r="A255" s="62"/>
      <c r="B255" s="52" t="s">
        <v>995</v>
      </c>
      <c r="C255" s="59" t="s">
        <v>454</v>
      </c>
      <c r="D255" s="52" t="s">
        <v>821</v>
      </c>
      <c r="E255" s="52" t="s">
        <v>354</v>
      </c>
      <c r="F255" s="28" t="s">
        <v>1775</v>
      </c>
      <c r="G255" s="83"/>
      <c r="H255" s="97"/>
      <c r="I255" s="83"/>
      <c r="J255" s="83"/>
      <c r="K255" s="89"/>
      <c r="L255" s="54">
        <v>0.1</v>
      </c>
      <c r="M255" s="55">
        <v>0.04</v>
      </c>
      <c r="N255" s="56"/>
      <c r="O255" s="56"/>
      <c r="P255" s="55"/>
      <c r="Q255" s="55"/>
      <c r="R255" s="54"/>
      <c r="S255" s="55"/>
      <c r="T255" s="55"/>
      <c r="U255" s="55"/>
      <c r="V255" s="55"/>
      <c r="W255" s="55"/>
      <c r="X255" s="54"/>
      <c r="Y255" s="55"/>
      <c r="Z255" s="55"/>
      <c r="AA255" s="55"/>
      <c r="AB255" s="55"/>
      <c r="AC255" s="55"/>
      <c r="AD255" s="52" t="s">
        <v>554</v>
      </c>
      <c r="AE255" s="60">
        <v>40.0505</v>
      </c>
      <c r="AF255" s="60">
        <v>116.0765</v>
      </c>
      <c r="AG255" s="56">
        <v>450</v>
      </c>
      <c r="AH255" s="54"/>
      <c r="AI255" s="56" t="s">
        <v>993</v>
      </c>
      <c r="AJ255" s="56"/>
      <c r="AK255" s="97"/>
      <c r="AL255" s="56" t="s">
        <v>557</v>
      </c>
      <c r="AM255" s="52" t="s">
        <v>678</v>
      </c>
      <c r="AN255" s="83"/>
      <c r="AO255" s="97"/>
      <c r="AP255" s="63"/>
      <c r="AQ255" s="56"/>
    </row>
    <row r="256" spans="1:43" ht="55.5" customHeight="1" x14ac:dyDescent="0.25">
      <c r="A256" s="62"/>
      <c r="B256" s="52" t="s">
        <v>995</v>
      </c>
      <c r="C256" s="59" t="s">
        <v>555</v>
      </c>
      <c r="D256" s="52" t="s">
        <v>813</v>
      </c>
      <c r="E256" s="52" t="s">
        <v>713</v>
      </c>
      <c r="F256" s="28" t="s">
        <v>1776</v>
      </c>
      <c r="G256" s="83"/>
      <c r="H256" s="97"/>
      <c r="I256" s="83"/>
      <c r="J256" s="83"/>
      <c r="K256" s="89"/>
      <c r="L256" s="54">
        <v>0.18</v>
      </c>
      <c r="M256" s="55">
        <v>0.03</v>
      </c>
      <c r="N256" s="56"/>
      <c r="O256" s="56"/>
      <c r="P256" s="55"/>
      <c r="Q256" s="55"/>
      <c r="R256" s="54"/>
      <c r="S256" s="55"/>
      <c r="T256" s="55"/>
      <c r="U256" s="55"/>
      <c r="V256" s="55"/>
      <c r="W256" s="55"/>
      <c r="X256" s="54"/>
      <c r="Y256" s="55"/>
      <c r="Z256" s="55"/>
      <c r="AA256" s="55"/>
      <c r="AB256" s="55"/>
      <c r="AC256" s="55"/>
      <c r="AD256" s="52" t="s">
        <v>554</v>
      </c>
      <c r="AE256" s="60">
        <v>40.0505</v>
      </c>
      <c r="AF256" s="60">
        <v>116.0765</v>
      </c>
      <c r="AG256" s="56">
        <v>450</v>
      </c>
      <c r="AH256" s="54"/>
      <c r="AI256" s="56" t="s">
        <v>1772</v>
      </c>
      <c r="AJ256" s="56"/>
      <c r="AK256" s="97"/>
      <c r="AL256" s="56" t="s">
        <v>557</v>
      </c>
      <c r="AM256" s="52" t="s">
        <v>678</v>
      </c>
      <c r="AN256" s="83"/>
      <c r="AO256" s="97"/>
      <c r="AP256" s="63"/>
      <c r="AQ256" s="56"/>
    </row>
    <row r="257" spans="1:43" s="16" customFormat="1" ht="55.5" customHeight="1" x14ac:dyDescent="0.25">
      <c r="A257" s="64"/>
      <c r="B257" s="53" t="s">
        <v>995</v>
      </c>
      <c r="C257" s="10" t="s">
        <v>556</v>
      </c>
      <c r="D257" s="53" t="s">
        <v>822</v>
      </c>
      <c r="E257" s="53" t="s">
        <v>713</v>
      </c>
      <c r="F257" s="29" t="s">
        <v>1777</v>
      </c>
      <c r="G257" s="84"/>
      <c r="H257" s="97"/>
      <c r="I257" s="84"/>
      <c r="J257" s="84"/>
      <c r="K257" s="90"/>
      <c r="L257" s="12">
        <v>0.09</v>
      </c>
      <c r="M257" s="1">
        <v>0.01</v>
      </c>
      <c r="N257" s="58"/>
      <c r="O257" s="58"/>
      <c r="P257" s="1"/>
      <c r="Q257" s="1"/>
      <c r="R257" s="12"/>
      <c r="S257" s="1"/>
      <c r="T257" s="1"/>
      <c r="U257" s="1"/>
      <c r="V257" s="1"/>
      <c r="W257" s="1"/>
      <c r="X257" s="12"/>
      <c r="Y257" s="1"/>
      <c r="Z257" s="1"/>
      <c r="AA257" s="1"/>
      <c r="AB257" s="1"/>
      <c r="AC257" s="1"/>
      <c r="AD257" s="53" t="s">
        <v>554</v>
      </c>
      <c r="AE257" s="6">
        <v>40.0505</v>
      </c>
      <c r="AF257" s="6">
        <v>116.0765</v>
      </c>
      <c r="AG257" s="58">
        <v>450</v>
      </c>
      <c r="AH257" s="12"/>
      <c r="AI257" s="58" t="s">
        <v>993</v>
      </c>
      <c r="AJ257" s="58"/>
      <c r="AK257" s="97"/>
      <c r="AL257" s="58" t="s">
        <v>557</v>
      </c>
      <c r="AM257" s="53" t="s">
        <v>678</v>
      </c>
      <c r="AN257" s="84"/>
      <c r="AO257" s="97"/>
      <c r="AP257" s="63"/>
      <c r="AQ257" s="58"/>
    </row>
    <row r="258" spans="1:43" s="2" customFormat="1" ht="55.5" customHeight="1" x14ac:dyDescent="0.25">
      <c r="A258" s="68">
        <v>57</v>
      </c>
      <c r="B258" s="4" t="s">
        <v>169</v>
      </c>
      <c r="C258" s="11" t="s">
        <v>170</v>
      </c>
      <c r="D258" s="4" t="s">
        <v>825</v>
      </c>
      <c r="E258" s="4" t="s">
        <v>308</v>
      </c>
      <c r="F258" s="18" t="s">
        <v>1787</v>
      </c>
      <c r="G258" s="18" t="s">
        <v>1786</v>
      </c>
      <c r="H258" s="4" t="s">
        <v>2408</v>
      </c>
      <c r="I258" s="18" t="s">
        <v>1637</v>
      </c>
      <c r="J258" s="17" t="s">
        <v>1790</v>
      </c>
      <c r="K258" s="45" t="s">
        <v>1789</v>
      </c>
      <c r="L258" s="14">
        <v>0.25</v>
      </c>
      <c r="M258" s="3">
        <v>0.43</v>
      </c>
      <c r="N258" s="3"/>
      <c r="O258" s="3"/>
      <c r="P258" s="3"/>
      <c r="Q258" s="3"/>
      <c r="R258" s="14"/>
      <c r="S258" s="3"/>
      <c r="T258" s="3"/>
      <c r="U258" s="3"/>
      <c r="V258" s="3"/>
      <c r="W258" s="3"/>
      <c r="X258" s="14"/>
      <c r="Y258" s="3"/>
      <c r="Z258" s="3"/>
      <c r="AA258" s="3"/>
      <c r="AB258" s="3"/>
      <c r="AC258" s="3"/>
      <c r="AD258" s="4" t="s">
        <v>1783</v>
      </c>
      <c r="AE258" s="8">
        <v>29.857199999999999</v>
      </c>
      <c r="AF258" s="8">
        <v>-98.478700000000003</v>
      </c>
      <c r="AG258" s="31">
        <v>347</v>
      </c>
      <c r="AH258" s="14"/>
      <c r="AI258" s="2" t="s">
        <v>334</v>
      </c>
      <c r="AK258" s="19" t="s">
        <v>997</v>
      </c>
      <c r="AL258" s="2" t="s">
        <v>1785</v>
      </c>
      <c r="AM258" s="4" t="s">
        <v>673</v>
      </c>
      <c r="AN258" s="18" t="s">
        <v>1784</v>
      </c>
      <c r="AO258" s="19" t="s">
        <v>1788</v>
      </c>
      <c r="AP258" s="69"/>
    </row>
    <row r="259" spans="1:43" s="16" customFormat="1" ht="55.5" customHeight="1" x14ac:dyDescent="0.25">
      <c r="A259" s="64">
        <v>58</v>
      </c>
      <c r="B259" s="53" t="s">
        <v>424</v>
      </c>
      <c r="C259" s="10" t="s">
        <v>425</v>
      </c>
      <c r="D259" s="53" t="s">
        <v>826</v>
      </c>
      <c r="E259" s="53" t="s">
        <v>892</v>
      </c>
      <c r="F259" s="53" t="s">
        <v>1791</v>
      </c>
      <c r="G259" s="53" t="s">
        <v>1794</v>
      </c>
      <c r="H259" s="53" t="s">
        <v>2409</v>
      </c>
      <c r="I259" s="50" t="s">
        <v>1795</v>
      </c>
      <c r="J259" s="50" t="s">
        <v>1793</v>
      </c>
      <c r="K259" s="42" t="s">
        <v>1792</v>
      </c>
      <c r="L259" s="12"/>
      <c r="M259" s="1"/>
      <c r="N259" s="1"/>
      <c r="O259" s="1"/>
      <c r="P259" s="1">
        <v>0.14000000000000001</v>
      </c>
      <c r="Q259" s="1">
        <v>0.53</v>
      </c>
      <c r="R259" s="12"/>
      <c r="S259" s="1"/>
      <c r="T259" s="1"/>
      <c r="U259" s="1"/>
      <c r="V259" s="1">
        <v>0.41</v>
      </c>
      <c r="W259" s="1">
        <v>0.83</v>
      </c>
      <c r="X259" s="12"/>
      <c r="Y259" s="1"/>
      <c r="Z259" s="1"/>
      <c r="AA259" s="1"/>
      <c r="AB259" s="1">
        <v>0.55000000000000004</v>
      </c>
      <c r="AC259" s="1">
        <v>0.98</v>
      </c>
      <c r="AD259" s="53" t="s">
        <v>426</v>
      </c>
      <c r="AE259" s="6">
        <v>29.222000000000001</v>
      </c>
      <c r="AF259" s="6">
        <v>-100.7809</v>
      </c>
      <c r="AG259" s="58">
        <v>255</v>
      </c>
      <c r="AH259" s="12" t="s">
        <v>1797</v>
      </c>
      <c r="AI259" s="58"/>
      <c r="AJ259" s="58" t="s">
        <v>427</v>
      </c>
      <c r="AK259" s="53" t="s">
        <v>999</v>
      </c>
      <c r="AL259" s="58" t="s">
        <v>998</v>
      </c>
      <c r="AM259" s="53" t="s">
        <v>675</v>
      </c>
      <c r="AN259" s="53" t="s">
        <v>1796</v>
      </c>
      <c r="AO259" s="53" t="s">
        <v>1798</v>
      </c>
      <c r="AP259" s="65">
        <v>4</v>
      </c>
      <c r="AQ259" s="58"/>
    </row>
    <row r="260" spans="1:43" s="15" customFormat="1" ht="55.5" customHeight="1" x14ac:dyDescent="0.25">
      <c r="A260" s="66">
        <v>59</v>
      </c>
      <c r="B260" s="51" t="s">
        <v>138</v>
      </c>
      <c r="C260" s="9" t="s">
        <v>139</v>
      </c>
      <c r="D260" s="51" t="s">
        <v>827</v>
      </c>
      <c r="E260" s="51" t="s">
        <v>354</v>
      </c>
      <c r="F260" s="82" t="s">
        <v>1805</v>
      </c>
      <c r="G260" s="82" t="s">
        <v>1803</v>
      </c>
      <c r="H260" s="96" t="s">
        <v>2410</v>
      </c>
      <c r="I260" s="82" t="s">
        <v>1800</v>
      </c>
      <c r="J260" s="82" t="s">
        <v>1804</v>
      </c>
      <c r="K260" s="88" t="s">
        <v>2347</v>
      </c>
      <c r="L260" s="13">
        <v>0.31</v>
      </c>
      <c r="M260" s="5">
        <v>7.0000000000000007E-2</v>
      </c>
      <c r="N260" s="57"/>
      <c r="O260" s="57"/>
      <c r="P260" s="5"/>
      <c r="Q260" s="5"/>
      <c r="R260" s="13"/>
      <c r="S260" s="5"/>
      <c r="T260" s="5"/>
      <c r="U260" s="5"/>
      <c r="V260" s="5"/>
      <c r="W260" s="5"/>
      <c r="X260" s="13"/>
      <c r="Y260" s="55"/>
      <c r="Z260" s="55"/>
      <c r="AA260" s="55"/>
      <c r="AB260" s="55"/>
      <c r="AC260" s="5"/>
      <c r="AD260" s="51" t="s">
        <v>1801</v>
      </c>
      <c r="AE260" s="7">
        <v>45.633333333333333</v>
      </c>
      <c r="AF260" s="7">
        <v>13.866666666666667</v>
      </c>
      <c r="AG260" s="57">
        <v>400</v>
      </c>
      <c r="AH260" s="13"/>
      <c r="AI260" s="57" t="s">
        <v>1002</v>
      </c>
      <c r="AJ260" s="57"/>
      <c r="AK260" s="96" t="s">
        <v>1799</v>
      </c>
      <c r="AL260" s="57" t="s">
        <v>1000</v>
      </c>
      <c r="AM260" s="51" t="s">
        <v>673</v>
      </c>
      <c r="AN260" s="82" t="s">
        <v>1802</v>
      </c>
      <c r="AO260" s="96" t="s">
        <v>1001</v>
      </c>
      <c r="AP260" s="67"/>
      <c r="AQ260" s="57"/>
    </row>
    <row r="261" spans="1:43" ht="55.5" customHeight="1" x14ac:dyDescent="0.25">
      <c r="A261" s="62"/>
      <c r="B261" s="52" t="s">
        <v>138</v>
      </c>
      <c r="C261" s="59" t="s">
        <v>90</v>
      </c>
      <c r="D261" s="52" t="s">
        <v>808</v>
      </c>
      <c r="E261" s="52" t="s">
        <v>354</v>
      </c>
      <c r="F261" s="83"/>
      <c r="G261" s="83"/>
      <c r="H261" s="97"/>
      <c r="I261" s="83"/>
      <c r="J261" s="83"/>
      <c r="K261" s="89"/>
      <c r="L261" s="54">
        <v>0.55000000000000004</v>
      </c>
      <c r="M261" s="55">
        <v>0.05</v>
      </c>
      <c r="N261" s="56"/>
      <c r="O261" s="56"/>
      <c r="P261" s="55"/>
      <c r="Q261" s="55"/>
      <c r="R261" s="54"/>
      <c r="S261" s="55"/>
      <c r="T261" s="55"/>
      <c r="U261" s="55"/>
      <c r="V261" s="55"/>
      <c r="W261" s="55"/>
      <c r="X261" s="54"/>
      <c r="Y261" s="55"/>
      <c r="Z261" s="55"/>
      <c r="AA261" s="55"/>
      <c r="AB261" s="55"/>
      <c r="AC261" s="55"/>
      <c r="AD261" s="52" t="s">
        <v>1801</v>
      </c>
      <c r="AE261" s="60">
        <v>45.633333</v>
      </c>
      <c r="AF261" s="60">
        <v>13.866667</v>
      </c>
      <c r="AG261" s="56">
        <v>400</v>
      </c>
      <c r="AH261" s="54"/>
      <c r="AI261" s="56" t="s">
        <v>1002</v>
      </c>
      <c r="AJ261" s="56"/>
      <c r="AK261" s="97"/>
      <c r="AL261" s="56" t="s">
        <v>1000</v>
      </c>
      <c r="AM261" s="52" t="s">
        <v>673</v>
      </c>
      <c r="AN261" s="83"/>
      <c r="AO261" s="97"/>
      <c r="AP261" s="63"/>
      <c r="AQ261" s="56"/>
    </row>
    <row r="262" spans="1:43" s="16" customFormat="1" ht="55.5" customHeight="1" x14ac:dyDescent="0.25">
      <c r="A262" s="64"/>
      <c r="B262" s="53" t="s">
        <v>138</v>
      </c>
      <c r="C262" s="10" t="s">
        <v>140</v>
      </c>
      <c r="D262" s="53" t="s">
        <v>828</v>
      </c>
      <c r="E262" s="53" t="s">
        <v>354</v>
      </c>
      <c r="F262" s="84"/>
      <c r="G262" s="84"/>
      <c r="H262" s="98"/>
      <c r="I262" s="84"/>
      <c r="J262" s="84"/>
      <c r="K262" s="90"/>
      <c r="L262" s="12">
        <v>0.69</v>
      </c>
      <c r="M262" s="1">
        <v>7.0000000000000007E-2</v>
      </c>
      <c r="N262" s="58"/>
      <c r="O262" s="58"/>
      <c r="P262" s="1"/>
      <c r="Q262" s="1"/>
      <c r="R262" s="12"/>
      <c r="S262" s="1"/>
      <c r="T262" s="1"/>
      <c r="U262" s="1"/>
      <c r="V262" s="1"/>
      <c r="W262" s="1"/>
      <c r="X262" s="12"/>
      <c r="Y262" s="1"/>
      <c r="Z262" s="1"/>
      <c r="AA262" s="1"/>
      <c r="AB262" s="1"/>
      <c r="AC262" s="1"/>
      <c r="AD262" s="53" t="s">
        <v>1801</v>
      </c>
      <c r="AE262" s="6">
        <v>45.633333</v>
      </c>
      <c r="AF262" s="6">
        <v>13.866667</v>
      </c>
      <c r="AG262" s="58">
        <v>400</v>
      </c>
      <c r="AH262" s="12"/>
      <c r="AI262" s="58" t="s">
        <v>1002</v>
      </c>
      <c r="AJ262" s="58"/>
      <c r="AK262" s="98"/>
      <c r="AL262" s="58" t="s">
        <v>1000</v>
      </c>
      <c r="AM262" s="53" t="s">
        <v>673</v>
      </c>
      <c r="AN262" s="84"/>
      <c r="AO262" s="98"/>
      <c r="AP262" s="65"/>
      <c r="AQ262" s="58"/>
    </row>
    <row r="263" spans="1:43" s="15" customFormat="1" ht="55.5" customHeight="1" x14ac:dyDescent="0.25">
      <c r="A263" s="66">
        <v>60</v>
      </c>
      <c r="B263" s="51" t="s">
        <v>152</v>
      </c>
      <c r="C263" s="9" t="s">
        <v>47</v>
      </c>
      <c r="D263" s="51" t="s">
        <v>818</v>
      </c>
      <c r="E263" s="51" t="s">
        <v>360</v>
      </c>
      <c r="F263" s="82" t="s">
        <v>1811</v>
      </c>
      <c r="G263" s="82" t="s">
        <v>1810</v>
      </c>
      <c r="H263" s="96" t="s">
        <v>2411</v>
      </c>
      <c r="I263" s="82"/>
      <c r="J263" s="82" t="s">
        <v>1808</v>
      </c>
      <c r="K263" s="101" t="s">
        <v>1822</v>
      </c>
      <c r="L263" s="13">
        <v>0.05</v>
      </c>
      <c r="M263" s="5">
        <v>7.0000000000000007E-2</v>
      </c>
      <c r="N263" s="5"/>
      <c r="O263" s="5"/>
      <c r="P263" s="5"/>
      <c r="Q263" s="5"/>
      <c r="R263" s="13"/>
      <c r="S263" s="5"/>
      <c r="T263" s="5"/>
      <c r="U263" s="5"/>
      <c r="V263" s="5"/>
      <c r="W263" s="5"/>
      <c r="X263" s="13"/>
      <c r="Y263" s="55"/>
      <c r="Z263" s="55"/>
      <c r="AA263" s="55"/>
      <c r="AB263" s="55"/>
      <c r="AC263" s="5"/>
      <c r="AD263" s="51" t="s">
        <v>1812</v>
      </c>
      <c r="AE263" s="7">
        <v>24.757000000000001</v>
      </c>
      <c r="AF263" s="7">
        <v>108.31440000000001</v>
      </c>
      <c r="AG263" s="57">
        <v>390</v>
      </c>
      <c r="AH263" s="13"/>
      <c r="AI263" s="57" t="s">
        <v>237</v>
      </c>
      <c r="AJ263" s="57"/>
      <c r="AK263" s="96" t="s">
        <v>1807</v>
      </c>
      <c r="AL263" s="57" t="s">
        <v>238</v>
      </c>
      <c r="AM263" s="51" t="s">
        <v>673</v>
      </c>
      <c r="AN263" s="82" t="s">
        <v>1809</v>
      </c>
      <c r="AO263" s="96" t="s">
        <v>1813</v>
      </c>
      <c r="AP263" s="67"/>
      <c r="AQ263" s="57"/>
    </row>
    <row r="264" spans="1:43" ht="55.5" customHeight="1" x14ac:dyDescent="0.25">
      <c r="A264" s="62"/>
      <c r="B264" s="52" t="s">
        <v>152</v>
      </c>
      <c r="C264" s="59" t="s">
        <v>47</v>
      </c>
      <c r="D264" s="52" t="s">
        <v>818</v>
      </c>
      <c r="E264" s="52" t="s">
        <v>360</v>
      </c>
      <c r="F264" s="83"/>
      <c r="G264" s="83"/>
      <c r="H264" s="97"/>
      <c r="I264" s="83"/>
      <c r="J264" s="83"/>
      <c r="K264" s="102"/>
      <c r="L264" s="54">
        <v>0.24</v>
      </c>
      <c r="M264" s="55">
        <v>7.0000000000000007E-2</v>
      </c>
      <c r="N264" s="55"/>
      <c r="O264" s="55"/>
      <c r="P264" s="55"/>
      <c r="Q264" s="55"/>
      <c r="R264" s="54"/>
      <c r="S264" s="55"/>
      <c r="T264" s="55"/>
      <c r="U264" s="55"/>
      <c r="V264" s="55"/>
      <c r="W264" s="55"/>
      <c r="X264" s="54"/>
      <c r="Y264" s="55"/>
      <c r="Z264" s="55"/>
      <c r="AA264" s="55"/>
      <c r="AB264" s="55"/>
      <c r="AC264" s="55"/>
      <c r="AD264" s="52" t="s">
        <v>1806</v>
      </c>
      <c r="AE264" s="60">
        <v>24.757000000000001</v>
      </c>
      <c r="AF264" s="60">
        <v>108.31440000000001</v>
      </c>
      <c r="AG264" s="56">
        <v>390</v>
      </c>
      <c r="AH264" s="54"/>
      <c r="AI264" s="56" t="s">
        <v>237</v>
      </c>
      <c r="AJ264" s="56"/>
      <c r="AK264" s="97"/>
      <c r="AL264" s="56" t="s">
        <v>239</v>
      </c>
      <c r="AM264" s="52" t="s">
        <v>673</v>
      </c>
      <c r="AN264" s="83"/>
      <c r="AO264" s="97"/>
      <c r="AP264" s="63"/>
      <c r="AQ264" s="56"/>
    </row>
    <row r="265" spans="1:43" ht="55.5" customHeight="1" x14ac:dyDescent="0.25">
      <c r="A265" s="62"/>
      <c r="B265" s="52" t="s">
        <v>152</v>
      </c>
      <c r="C265" s="59" t="s">
        <v>48</v>
      </c>
      <c r="D265" s="52" t="s">
        <v>830</v>
      </c>
      <c r="E265" s="52" t="s">
        <v>270</v>
      </c>
      <c r="F265" s="83"/>
      <c r="G265" s="83"/>
      <c r="H265" s="97"/>
      <c r="I265" s="83"/>
      <c r="J265" s="83"/>
      <c r="K265" s="102"/>
      <c r="L265" s="54">
        <v>0.99</v>
      </c>
      <c r="M265" s="55">
        <v>0.01</v>
      </c>
      <c r="N265" s="55"/>
      <c r="O265" s="55"/>
      <c r="P265" s="55"/>
      <c r="Q265" s="55"/>
      <c r="R265" s="54"/>
      <c r="S265" s="55"/>
      <c r="T265" s="55"/>
      <c r="U265" s="55"/>
      <c r="V265" s="55"/>
      <c r="W265" s="55"/>
      <c r="X265" s="54"/>
      <c r="Y265" s="55"/>
      <c r="Z265" s="55"/>
      <c r="AA265" s="55"/>
      <c r="AB265" s="55"/>
      <c r="AC265" s="55"/>
      <c r="AD265" s="52" t="s">
        <v>1812</v>
      </c>
      <c r="AE265" s="60">
        <v>24.757000000000001</v>
      </c>
      <c r="AF265" s="60">
        <v>108.31440000000001</v>
      </c>
      <c r="AG265" s="56">
        <v>390</v>
      </c>
      <c r="AH265" s="54"/>
      <c r="AI265" s="56" t="s">
        <v>237</v>
      </c>
      <c r="AJ265" s="56"/>
      <c r="AK265" s="97"/>
      <c r="AL265" s="56" t="s">
        <v>238</v>
      </c>
      <c r="AM265" s="52" t="s">
        <v>673</v>
      </c>
      <c r="AN265" s="83"/>
      <c r="AO265" s="97"/>
      <c r="AP265" s="63"/>
      <c r="AQ265" s="56"/>
    </row>
    <row r="266" spans="1:43" ht="55.5" customHeight="1" x14ac:dyDescent="0.25">
      <c r="A266" s="62"/>
      <c r="B266" s="52" t="s">
        <v>152</v>
      </c>
      <c r="C266" s="59" t="s">
        <v>48</v>
      </c>
      <c r="D266" s="52" t="s">
        <v>830</v>
      </c>
      <c r="E266" s="52" t="s">
        <v>270</v>
      </c>
      <c r="F266" s="83"/>
      <c r="G266" s="83"/>
      <c r="H266" s="97"/>
      <c r="I266" s="83"/>
      <c r="J266" s="83"/>
      <c r="K266" s="102"/>
      <c r="L266" s="54">
        <v>0.87</v>
      </c>
      <c r="M266" s="55">
        <v>7.0000000000000007E-2</v>
      </c>
      <c r="N266" s="55"/>
      <c r="O266" s="55"/>
      <c r="P266" s="55"/>
      <c r="Q266" s="55"/>
      <c r="R266" s="54"/>
      <c r="S266" s="55"/>
      <c r="T266" s="55"/>
      <c r="U266" s="55"/>
      <c r="V266" s="55"/>
      <c r="W266" s="55"/>
      <c r="X266" s="54"/>
      <c r="Y266" s="1"/>
      <c r="Z266" s="1"/>
      <c r="AA266" s="1"/>
      <c r="AB266" s="1"/>
      <c r="AC266" s="55"/>
      <c r="AD266" s="52" t="s">
        <v>1806</v>
      </c>
      <c r="AE266" s="60">
        <v>24.757000000000001</v>
      </c>
      <c r="AF266" s="60">
        <v>108.31440000000001</v>
      </c>
      <c r="AG266" s="56">
        <v>390</v>
      </c>
      <c r="AH266" s="54"/>
      <c r="AI266" s="56" t="s">
        <v>237</v>
      </c>
      <c r="AJ266" s="56"/>
      <c r="AK266" s="97"/>
      <c r="AL266" s="56" t="s">
        <v>239</v>
      </c>
      <c r="AM266" s="52" t="s">
        <v>673</v>
      </c>
      <c r="AN266" s="83"/>
      <c r="AO266" s="97"/>
      <c r="AP266" s="63"/>
      <c r="AQ266" s="56"/>
    </row>
    <row r="267" spans="1:43" s="15" customFormat="1" ht="55.5" customHeight="1" x14ac:dyDescent="0.25">
      <c r="A267" s="66">
        <v>61</v>
      </c>
      <c r="B267" s="51" t="s">
        <v>49</v>
      </c>
      <c r="C267" s="9" t="s">
        <v>47</v>
      </c>
      <c r="D267" s="51" t="s">
        <v>818</v>
      </c>
      <c r="E267" s="51" t="s">
        <v>360</v>
      </c>
      <c r="F267" s="82" t="s">
        <v>1820</v>
      </c>
      <c r="G267" s="82" t="s">
        <v>1818</v>
      </c>
      <c r="H267" s="96" t="s">
        <v>2412</v>
      </c>
      <c r="I267" s="82" t="s">
        <v>1817</v>
      </c>
      <c r="J267" s="82" t="s">
        <v>1808</v>
      </c>
      <c r="K267" s="88" t="s">
        <v>1821</v>
      </c>
      <c r="L267" s="13">
        <v>0.17</v>
      </c>
      <c r="M267" s="5">
        <v>0.31</v>
      </c>
      <c r="N267" s="5"/>
      <c r="O267" s="5"/>
      <c r="P267" s="5"/>
      <c r="Q267" s="5"/>
      <c r="R267" s="13"/>
      <c r="S267" s="5"/>
      <c r="T267" s="5"/>
      <c r="U267" s="5"/>
      <c r="V267" s="5"/>
      <c r="W267" s="5"/>
      <c r="X267" s="13"/>
      <c r="Y267" s="55"/>
      <c r="Z267" s="55"/>
      <c r="AA267" s="55"/>
      <c r="AB267" s="55"/>
      <c r="AC267" s="5"/>
      <c r="AD267" s="51" t="s">
        <v>240</v>
      </c>
      <c r="AE267" s="7">
        <v>24.757000000000001</v>
      </c>
      <c r="AF267" s="7">
        <v>108.31440000000001</v>
      </c>
      <c r="AG267" s="57">
        <v>390</v>
      </c>
      <c r="AH267" s="13"/>
      <c r="AI267" s="57" t="s">
        <v>1816</v>
      </c>
      <c r="AJ267" s="57"/>
      <c r="AK267" s="96" t="s">
        <v>1807</v>
      </c>
      <c r="AL267" s="57" t="s">
        <v>238</v>
      </c>
      <c r="AM267" s="51" t="s">
        <v>673</v>
      </c>
      <c r="AN267" s="82" t="s">
        <v>1815</v>
      </c>
      <c r="AO267" s="96" t="s">
        <v>1819</v>
      </c>
      <c r="AP267" s="67"/>
      <c r="AQ267" s="57"/>
    </row>
    <row r="268" spans="1:43" ht="55.5" customHeight="1" x14ac:dyDescent="0.25">
      <c r="A268" s="62"/>
      <c r="B268" s="52" t="s">
        <v>49</v>
      </c>
      <c r="C268" s="59" t="s">
        <v>47</v>
      </c>
      <c r="D268" s="52" t="s">
        <v>818</v>
      </c>
      <c r="E268" s="52" t="s">
        <v>360</v>
      </c>
      <c r="F268" s="83"/>
      <c r="G268" s="83"/>
      <c r="H268" s="97"/>
      <c r="I268" s="83"/>
      <c r="J268" s="83"/>
      <c r="K268" s="89"/>
      <c r="L268" s="54">
        <v>0.22</v>
      </c>
      <c r="M268" s="55">
        <v>0.35</v>
      </c>
      <c r="N268" s="55"/>
      <c r="O268" s="55"/>
      <c r="P268" s="55"/>
      <c r="Q268" s="55"/>
      <c r="R268" s="54"/>
      <c r="S268" s="55"/>
      <c r="T268" s="55"/>
      <c r="U268" s="55"/>
      <c r="V268" s="55"/>
      <c r="W268" s="55"/>
      <c r="X268" s="54"/>
      <c r="Y268" s="55"/>
      <c r="Z268" s="55"/>
      <c r="AA268" s="55"/>
      <c r="AB268" s="55"/>
      <c r="AC268" s="55"/>
      <c r="AD268" s="52" t="s">
        <v>241</v>
      </c>
      <c r="AE268" s="60">
        <v>24.757000000000001</v>
      </c>
      <c r="AF268" s="60">
        <v>108.31440000000001</v>
      </c>
      <c r="AG268" s="56">
        <v>390</v>
      </c>
      <c r="AH268" s="54"/>
      <c r="AI268" s="56" t="s">
        <v>1816</v>
      </c>
      <c r="AJ268" s="56"/>
      <c r="AK268" s="97"/>
      <c r="AL268" s="56" t="s">
        <v>1814</v>
      </c>
      <c r="AM268" s="52" t="s">
        <v>673</v>
      </c>
      <c r="AN268" s="83"/>
      <c r="AO268" s="97"/>
      <c r="AP268" s="63"/>
      <c r="AQ268" s="56"/>
    </row>
    <row r="269" spans="1:43" ht="55.5" customHeight="1" x14ac:dyDescent="0.25">
      <c r="A269" s="62"/>
      <c r="B269" s="52" t="s">
        <v>49</v>
      </c>
      <c r="C269" s="59" t="s">
        <v>48</v>
      </c>
      <c r="D269" s="52" t="s">
        <v>830</v>
      </c>
      <c r="E269" s="52" t="s">
        <v>270</v>
      </c>
      <c r="F269" s="83"/>
      <c r="G269" s="83"/>
      <c r="H269" s="97"/>
      <c r="I269" s="83"/>
      <c r="J269" s="83"/>
      <c r="K269" s="89"/>
      <c r="L269" s="54">
        <v>0.57999999999999996</v>
      </c>
      <c r="M269" s="55">
        <v>0.34</v>
      </c>
      <c r="N269" s="55"/>
      <c r="O269" s="55"/>
      <c r="P269" s="55"/>
      <c r="Q269" s="55"/>
      <c r="R269" s="54"/>
      <c r="S269" s="55"/>
      <c r="T269" s="55"/>
      <c r="U269" s="55"/>
      <c r="V269" s="55"/>
      <c r="W269" s="55"/>
      <c r="X269" s="54"/>
      <c r="Y269" s="55"/>
      <c r="Z269" s="55"/>
      <c r="AA269" s="55"/>
      <c r="AB269" s="55"/>
      <c r="AC269" s="55"/>
      <c r="AD269" s="52" t="s">
        <v>240</v>
      </c>
      <c r="AE269" s="60">
        <v>24.757000000000001</v>
      </c>
      <c r="AF269" s="60">
        <v>108.31440000000001</v>
      </c>
      <c r="AG269" s="56">
        <v>390</v>
      </c>
      <c r="AH269" s="54"/>
      <c r="AI269" s="56" t="s">
        <v>1816</v>
      </c>
      <c r="AJ269" s="56"/>
      <c r="AK269" s="97"/>
      <c r="AL269" s="56" t="s">
        <v>238</v>
      </c>
      <c r="AM269" s="52" t="s">
        <v>673</v>
      </c>
      <c r="AN269" s="83"/>
      <c r="AO269" s="97"/>
      <c r="AP269" s="63"/>
      <c r="AQ269" s="56"/>
    </row>
    <row r="270" spans="1:43" ht="55.5" customHeight="1" x14ac:dyDescent="0.25">
      <c r="A270" s="62"/>
      <c r="B270" s="52" t="s">
        <v>49</v>
      </c>
      <c r="C270" s="59" t="s">
        <v>48</v>
      </c>
      <c r="D270" s="52" t="s">
        <v>830</v>
      </c>
      <c r="E270" s="52" t="s">
        <v>270</v>
      </c>
      <c r="F270" s="83"/>
      <c r="G270" s="83"/>
      <c r="H270" s="97"/>
      <c r="I270" s="83"/>
      <c r="J270" s="83"/>
      <c r="K270" s="89"/>
      <c r="L270" s="54">
        <v>0.49</v>
      </c>
      <c r="M270" s="55">
        <v>0.38</v>
      </c>
      <c r="N270" s="55"/>
      <c r="O270" s="55"/>
      <c r="P270" s="55"/>
      <c r="Q270" s="55"/>
      <c r="R270" s="54"/>
      <c r="S270" s="55"/>
      <c r="T270" s="55"/>
      <c r="U270" s="55"/>
      <c r="V270" s="55"/>
      <c r="W270" s="55"/>
      <c r="X270" s="54"/>
      <c r="Y270" s="55"/>
      <c r="Z270" s="55"/>
      <c r="AA270" s="55"/>
      <c r="AB270" s="55"/>
      <c r="AC270" s="55"/>
      <c r="AD270" s="53" t="s">
        <v>241</v>
      </c>
      <c r="AE270" s="6">
        <v>24.757000000000001</v>
      </c>
      <c r="AF270" s="6">
        <v>108.31440000000001</v>
      </c>
      <c r="AG270" s="30">
        <v>390</v>
      </c>
      <c r="AH270" s="54"/>
      <c r="AI270" s="56" t="s">
        <v>1816</v>
      </c>
      <c r="AJ270" s="56"/>
      <c r="AK270" s="97"/>
      <c r="AL270" s="56" t="s">
        <v>239</v>
      </c>
      <c r="AM270" s="52" t="s">
        <v>673</v>
      </c>
      <c r="AN270" s="83"/>
      <c r="AO270" s="97"/>
      <c r="AP270" s="63"/>
      <c r="AQ270" s="56"/>
    </row>
    <row r="271" spans="1:43" ht="55.5" customHeight="1" x14ac:dyDescent="0.25">
      <c r="A271" s="62"/>
      <c r="B271" s="52" t="s">
        <v>49</v>
      </c>
      <c r="C271" s="59" t="s">
        <v>47</v>
      </c>
      <c r="D271" s="52" t="s">
        <v>818</v>
      </c>
      <c r="E271" s="52" t="s">
        <v>360</v>
      </c>
      <c r="F271" s="83"/>
      <c r="G271" s="83"/>
      <c r="H271" s="97"/>
      <c r="I271" s="83"/>
      <c r="J271" s="83"/>
      <c r="K271" s="89"/>
      <c r="L271" s="54">
        <v>0.06</v>
      </c>
      <c r="M271" s="55">
        <v>0.11</v>
      </c>
      <c r="N271" s="55"/>
      <c r="O271" s="55"/>
      <c r="P271" s="55"/>
      <c r="Q271" s="55"/>
      <c r="R271" s="54"/>
      <c r="S271" s="55"/>
      <c r="T271" s="55"/>
      <c r="U271" s="55"/>
      <c r="V271" s="55"/>
      <c r="W271" s="55"/>
      <c r="X271" s="54"/>
      <c r="Y271" s="55"/>
      <c r="Z271" s="55"/>
      <c r="AA271" s="55"/>
      <c r="AB271" s="55"/>
      <c r="AC271" s="55"/>
      <c r="AD271" s="52" t="s">
        <v>242</v>
      </c>
      <c r="AE271" s="60">
        <v>24.757999999999999</v>
      </c>
      <c r="AF271" s="60">
        <v>108.31229999999999</v>
      </c>
      <c r="AG271" s="56">
        <v>340</v>
      </c>
      <c r="AH271" s="54"/>
      <c r="AI271" s="56" t="s">
        <v>1816</v>
      </c>
      <c r="AJ271" s="56"/>
      <c r="AK271" s="97"/>
      <c r="AL271" s="56" t="s">
        <v>238</v>
      </c>
      <c r="AM271" s="52" t="s">
        <v>673</v>
      </c>
      <c r="AN271" s="83"/>
      <c r="AO271" s="97"/>
      <c r="AP271" s="63"/>
      <c r="AQ271" s="56"/>
    </row>
    <row r="272" spans="1:43" ht="55.5" customHeight="1" x14ac:dyDescent="0.25">
      <c r="A272" s="62"/>
      <c r="B272" s="52" t="s">
        <v>49</v>
      </c>
      <c r="C272" s="59" t="s">
        <v>47</v>
      </c>
      <c r="D272" s="52" t="s">
        <v>818</v>
      </c>
      <c r="E272" s="52" t="s">
        <v>360</v>
      </c>
      <c r="F272" s="83"/>
      <c r="G272" s="83"/>
      <c r="H272" s="97"/>
      <c r="I272" s="83"/>
      <c r="J272" s="83"/>
      <c r="K272" s="89"/>
      <c r="L272" s="54">
        <v>0.09</v>
      </c>
      <c r="M272" s="55">
        <v>0.2</v>
      </c>
      <c r="N272" s="55"/>
      <c r="O272" s="55"/>
      <c r="P272" s="55"/>
      <c r="Q272" s="55"/>
      <c r="R272" s="54"/>
      <c r="S272" s="55"/>
      <c r="T272" s="55"/>
      <c r="U272" s="55"/>
      <c r="V272" s="55"/>
      <c r="W272" s="55"/>
      <c r="X272" s="54"/>
      <c r="Y272" s="55"/>
      <c r="Z272" s="55"/>
      <c r="AA272" s="55"/>
      <c r="AB272" s="55"/>
      <c r="AC272" s="55"/>
      <c r="AD272" s="52" t="s">
        <v>243</v>
      </c>
      <c r="AE272" s="60">
        <v>24.757999999999999</v>
      </c>
      <c r="AF272" s="60">
        <v>108.31229999999999</v>
      </c>
      <c r="AG272" s="56">
        <v>340</v>
      </c>
      <c r="AH272" s="54"/>
      <c r="AI272" s="56" t="s">
        <v>1816</v>
      </c>
      <c r="AJ272" s="56"/>
      <c r="AK272" s="97"/>
      <c r="AL272" s="56" t="s">
        <v>239</v>
      </c>
      <c r="AM272" s="52" t="s">
        <v>673</v>
      </c>
      <c r="AN272" s="83"/>
      <c r="AO272" s="97"/>
      <c r="AP272" s="63"/>
      <c r="AQ272" s="56"/>
    </row>
    <row r="273" spans="1:43" s="16" customFormat="1" ht="55.5" customHeight="1" x14ac:dyDescent="0.25">
      <c r="A273" s="64"/>
      <c r="B273" s="53" t="s">
        <v>49</v>
      </c>
      <c r="C273" s="10" t="s">
        <v>48</v>
      </c>
      <c r="D273" s="53" t="s">
        <v>830</v>
      </c>
      <c r="E273" s="53" t="s">
        <v>270</v>
      </c>
      <c r="F273" s="84"/>
      <c r="G273" s="84"/>
      <c r="H273" s="98"/>
      <c r="I273" s="84"/>
      <c r="J273" s="84"/>
      <c r="K273" s="90"/>
      <c r="L273" s="12">
        <v>0.21</v>
      </c>
      <c r="M273" s="1">
        <v>0.31</v>
      </c>
      <c r="N273" s="1"/>
      <c r="O273" s="1"/>
      <c r="P273" s="1"/>
      <c r="Q273" s="1"/>
      <c r="R273" s="12"/>
      <c r="S273" s="1"/>
      <c r="T273" s="1"/>
      <c r="U273" s="1"/>
      <c r="V273" s="1"/>
      <c r="W273" s="1"/>
      <c r="X273" s="12"/>
      <c r="Y273" s="1"/>
      <c r="Z273" s="1"/>
      <c r="AA273" s="1"/>
      <c r="AB273" s="1"/>
      <c r="AC273" s="1"/>
      <c r="AD273" s="53" t="s">
        <v>242</v>
      </c>
      <c r="AE273" s="6">
        <v>24.757999999999999</v>
      </c>
      <c r="AF273" s="6">
        <v>108.31229999999999</v>
      </c>
      <c r="AG273" s="58">
        <v>340</v>
      </c>
      <c r="AH273" s="12"/>
      <c r="AI273" s="56" t="s">
        <v>1816</v>
      </c>
      <c r="AJ273" s="58"/>
      <c r="AK273" s="98"/>
      <c r="AL273" s="58" t="s">
        <v>238</v>
      </c>
      <c r="AM273" s="53" t="s">
        <v>673</v>
      </c>
      <c r="AN273" s="84"/>
      <c r="AO273" s="98"/>
      <c r="AP273" s="65"/>
      <c r="AQ273" s="58"/>
    </row>
    <row r="274" spans="1:43" s="15" customFormat="1" ht="55.5" customHeight="1" x14ac:dyDescent="0.25">
      <c r="A274" s="66">
        <v>62</v>
      </c>
      <c r="B274" s="51" t="s">
        <v>129</v>
      </c>
      <c r="C274" s="9" t="s">
        <v>130</v>
      </c>
      <c r="D274" s="51" t="s">
        <v>705</v>
      </c>
      <c r="E274" s="51" t="s">
        <v>363</v>
      </c>
      <c r="F274" s="82" t="s">
        <v>1825</v>
      </c>
      <c r="G274" s="82" t="s">
        <v>1824</v>
      </c>
      <c r="H274" s="96" t="s">
        <v>2413</v>
      </c>
      <c r="I274" s="82" t="s">
        <v>1828</v>
      </c>
      <c r="J274" s="82" t="s">
        <v>1827</v>
      </c>
      <c r="K274" s="101" t="s">
        <v>1829</v>
      </c>
      <c r="L274" s="13"/>
      <c r="M274" s="5"/>
      <c r="N274" s="57"/>
      <c r="O274" s="57"/>
      <c r="P274" s="5">
        <v>0.14000000000000001</v>
      </c>
      <c r="Q274" s="5">
        <v>0.25</v>
      </c>
      <c r="R274" s="13"/>
      <c r="S274" s="5"/>
      <c r="T274" s="5"/>
      <c r="U274" s="5"/>
      <c r="V274" s="5"/>
      <c r="W274" s="5"/>
      <c r="X274" s="13"/>
      <c r="Y274" s="55"/>
      <c r="Z274" s="55"/>
      <c r="AA274" s="55"/>
      <c r="AB274" s="55"/>
      <c r="AC274" s="5"/>
      <c r="AD274" s="51" t="s">
        <v>335</v>
      </c>
      <c r="AE274" s="7">
        <v>39.083333000000003</v>
      </c>
      <c r="AF274" s="7">
        <v>-96.583332999999996</v>
      </c>
      <c r="AG274" s="57">
        <v>375</v>
      </c>
      <c r="AH274" s="13"/>
      <c r="AI274" s="57"/>
      <c r="AJ274" s="57" t="s">
        <v>1082</v>
      </c>
      <c r="AK274" s="96" t="s">
        <v>1003</v>
      </c>
      <c r="AL274" s="57" t="s">
        <v>1005</v>
      </c>
      <c r="AM274" s="51" t="s">
        <v>673</v>
      </c>
      <c r="AN274" s="82" t="s">
        <v>1823</v>
      </c>
      <c r="AO274" s="96" t="s">
        <v>1826</v>
      </c>
      <c r="AP274" s="67"/>
      <c r="AQ274" s="57"/>
    </row>
    <row r="275" spans="1:43" ht="55.5" customHeight="1" x14ac:dyDescent="0.25">
      <c r="A275" s="62"/>
      <c r="B275" s="52" t="s">
        <v>129</v>
      </c>
      <c r="C275" s="59" t="s">
        <v>132</v>
      </c>
      <c r="D275" s="52" t="s">
        <v>706</v>
      </c>
      <c r="E275" s="52" t="s">
        <v>363</v>
      </c>
      <c r="F275" s="83"/>
      <c r="G275" s="83"/>
      <c r="H275" s="97"/>
      <c r="I275" s="83"/>
      <c r="J275" s="83"/>
      <c r="K275" s="102"/>
      <c r="L275" s="54"/>
      <c r="M275" s="55"/>
      <c r="N275" s="56"/>
      <c r="O275" s="56"/>
      <c r="P275" s="55">
        <v>0.11</v>
      </c>
      <c r="Q275" s="55">
        <v>0.23</v>
      </c>
      <c r="R275" s="54"/>
      <c r="S275" s="55"/>
      <c r="T275" s="55"/>
      <c r="U275" s="55"/>
      <c r="V275" s="55"/>
      <c r="W275" s="55"/>
      <c r="X275" s="54"/>
      <c r="Y275" s="55"/>
      <c r="Z275" s="55"/>
      <c r="AA275" s="55"/>
      <c r="AB275" s="55"/>
      <c r="AC275" s="55"/>
      <c r="AD275" s="52" t="s">
        <v>335</v>
      </c>
      <c r="AE275" s="60">
        <v>39.083333000000003</v>
      </c>
      <c r="AF275" s="60">
        <v>-96.583332999999996</v>
      </c>
      <c r="AG275" s="56">
        <v>375</v>
      </c>
      <c r="AH275" s="54"/>
      <c r="AI275" s="56"/>
      <c r="AJ275" s="56" t="s">
        <v>1082</v>
      </c>
      <c r="AK275" s="97"/>
      <c r="AL275" s="56" t="s">
        <v>1005</v>
      </c>
      <c r="AM275" s="52" t="s">
        <v>673</v>
      </c>
      <c r="AN275" s="83"/>
      <c r="AO275" s="97"/>
      <c r="AP275" s="63"/>
      <c r="AQ275" s="56"/>
    </row>
    <row r="276" spans="1:43" ht="55.5" customHeight="1" x14ac:dyDescent="0.25">
      <c r="A276" s="62"/>
      <c r="B276" s="52" t="s">
        <v>129</v>
      </c>
      <c r="C276" s="59" t="s">
        <v>131</v>
      </c>
      <c r="D276" s="52" t="s">
        <v>707</v>
      </c>
      <c r="E276" s="52" t="s">
        <v>363</v>
      </c>
      <c r="F276" s="83"/>
      <c r="G276" s="83"/>
      <c r="H276" s="97"/>
      <c r="I276" s="83"/>
      <c r="J276" s="83"/>
      <c r="K276" s="102"/>
      <c r="L276" s="54"/>
      <c r="M276" s="55"/>
      <c r="N276" s="56"/>
      <c r="O276" s="56"/>
      <c r="P276" s="55">
        <v>0.12</v>
      </c>
      <c r="Q276" s="55">
        <v>0.26</v>
      </c>
      <c r="R276" s="54"/>
      <c r="S276" s="55"/>
      <c r="T276" s="55"/>
      <c r="U276" s="55"/>
      <c r="V276" s="55"/>
      <c r="W276" s="55"/>
      <c r="X276" s="54"/>
      <c r="Y276" s="55"/>
      <c r="Z276" s="55"/>
      <c r="AA276" s="55"/>
      <c r="AB276" s="55"/>
      <c r="AC276" s="55"/>
      <c r="AD276" s="52" t="s">
        <v>335</v>
      </c>
      <c r="AE276" s="60">
        <v>39.083333000000003</v>
      </c>
      <c r="AF276" s="60">
        <v>-96.583332999999996</v>
      </c>
      <c r="AG276" s="56">
        <v>375</v>
      </c>
      <c r="AH276" s="54"/>
      <c r="AI276" s="56"/>
      <c r="AJ276" s="56" t="s">
        <v>1082</v>
      </c>
      <c r="AK276" s="97"/>
      <c r="AL276" s="56" t="s">
        <v>1005</v>
      </c>
      <c r="AM276" s="52" t="s">
        <v>673</v>
      </c>
      <c r="AN276" s="83"/>
      <c r="AO276" s="97"/>
      <c r="AP276" s="63"/>
      <c r="AQ276" s="56"/>
    </row>
    <row r="277" spans="1:43" ht="55.5" customHeight="1" x14ac:dyDescent="0.25">
      <c r="A277" s="62"/>
      <c r="B277" s="52" t="s">
        <v>129</v>
      </c>
      <c r="C277" s="59" t="s">
        <v>136</v>
      </c>
      <c r="D277" s="52" t="s">
        <v>700</v>
      </c>
      <c r="E277" s="52" t="s">
        <v>360</v>
      </c>
      <c r="F277" s="83"/>
      <c r="G277" s="83"/>
      <c r="H277" s="97"/>
      <c r="I277" s="83"/>
      <c r="J277" s="83"/>
      <c r="K277" s="102"/>
      <c r="L277" s="54"/>
      <c r="M277" s="55"/>
      <c r="N277" s="56"/>
      <c r="O277" s="56"/>
      <c r="P277" s="55">
        <v>0.23</v>
      </c>
      <c r="Q277" s="55">
        <v>0.24</v>
      </c>
      <c r="R277" s="54"/>
      <c r="S277" s="55"/>
      <c r="T277" s="55"/>
      <c r="U277" s="55"/>
      <c r="V277" s="55"/>
      <c r="W277" s="55"/>
      <c r="X277" s="54"/>
      <c r="Y277" s="55"/>
      <c r="Z277" s="55"/>
      <c r="AA277" s="55"/>
      <c r="AB277" s="55"/>
      <c r="AC277" s="55"/>
      <c r="AD277" s="52" t="s">
        <v>335</v>
      </c>
      <c r="AE277" s="60">
        <v>39.083333000000003</v>
      </c>
      <c r="AF277" s="60">
        <v>-96.583332999999996</v>
      </c>
      <c r="AG277" s="56">
        <v>375</v>
      </c>
      <c r="AH277" s="54"/>
      <c r="AI277" s="56" t="s">
        <v>1004</v>
      </c>
      <c r="AJ277" s="56"/>
      <c r="AK277" s="97"/>
      <c r="AL277" s="56" t="s">
        <v>1005</v>
      </c>
      <c r="AM277" s="52" t="s">
        <v>673</v>
      </c>
      <c r="AN277" s="83"/>
      <c r="AO277" s="97"/>
      <c r="AP277" s="63"/>
      <c r="AQ277" s="56"/>
    </row>
    <row r="278" spans="1:43" ht="55.5" customHeight="1" x14ac:dyDescent="0.25">
      <c r="A278" s="62"/>
      <c r="B278" s="52" t="s">
        <v>129</v>
      </c>
      <c r="C278" s="59" t="s">
        <v>135</v>
      </c>
      <c r="D278" s="52" t="s">
        <v>701</v>
      </c>
      <c r="E278" s="52" t="s">
        <v>360</v>
      </c>
      <c r="F278" s="83"/>
      <c r="G278" s="83"/>
      <c r="H278" s="97"/>
      <c r="I278" s="83"/>
      <c r="J278" s="83"/>
      <c r="K278" s="102"/>
      <c r="L278" s="54"/>
      <c r="M278" s="55"/>
      <c r="N278" s="56"/>
      <c r="O278" s="56"/>
      <c r="P278" s="55">
        <v>0.22</v>
      </c>
      <c r="Q278" s="55">
        <v>0.28999999999999998</v>
      </c>
      <c r="R278" s="54"/>
      <c r="S278" s="55"/>
      <c r="T278" s="55"/>
      <c r="U278" s="55"/>
      <c r="V278" s="55"/>
      <c r="W278" s="55"/>
      <c r="X278" s="54"/>
      <c r="Y278" s="55"/>
      <c r="Z278" s="55"/>
      <c r="AA278" s="55"/>
      <c r="AB278" s="55"/>
      <c r="AC278" s="55"/>
      <c r="AD278" s="52" t="s">
        <v>335</v>
      </c>
      <c r="AE278" s="60">
        <v>39.083333000000003</v>
      </c>
      <c r="AF278" s="60">
        <v>-96.583332999999996</v>
      </c>
      <c r="AG278" s="56">
        <v>375</v>
      </c>
      <c r="AH278" s="54"/>
      <c r="AI278" s="56"/>
      <c r="AJ278" s="56" t="s">
        <v>1082</v>
      </c>
      <c r="AK278" s="97"/>
      <c r="AL278" s="56" t="s">
        <v>1005</v>
      </c>
      <c r="AM278" s="52" t="s">
        <v>673</v>
      </c>
      <c r="AN278" s="83"/>
      <c r="AO278" s="97"/>
      <c r="AP278" s="63"/>
      <c r="AQ278" s="56"/>
    </row>
    <row r="279" spans="1:43" ht="55.5" customHeight="1" x14ac:dyDescent="0.25">
      <c r="A279" s="62"/>
      <c r="B279" s="52" t="s">
        <v>129</v>
      </c>
      <c r="C279" s="59" t="s">
        <v>133</v>
      </c>
      <c r="D279" s="52" t="s">
        <v>704</v>
      </c>
      <c r="E279" s="52" t="s">
        <v>703</v>
      </c>
      <c r="F279" s="83"/>
      <c r="G279" s="83"/>
      <c r="H279" s="97"/>
      <c r="I279" s="83"/>
      <c r="J279" s="83"/>
      <c r="K279" s="102"/>
      <c r="L279" s="54"/>
      <c r="M279" s="55"/>
      <c r="N279" s="56"/>
      <c r="O279" s="56"/>
      <c r="P279" s="55">
        <v>0.18</v>
      </c>
      <c r="Q279" s="55">
        <v>0.25</v>
      </c>
      <c r="R279" s="54"/>
      <c r="S279" s="55"/>
      <c r="T279" s="55"/>
      <c r="U279" s="55"/>
      <c r="V279" s="55"/>
      <c r="W279" s="55"/>
      <c r="X279" s="54"/>
      <c r="Y279" s="55"/>
      <c r="Z279" s="55"/>
      <c r="AA279" s="55"/>
      <c r="AB279" s="55"/>
      <c r="AC279" s="55"/>
      <c r="AD279" s="52" t="s">
        <v>335</v>
      </c>
      <c r="AE279" s="60">
        <v>39.083333000000003</v>
      </c>
      <c r="AF279" s="60">
        <v>-96.583332999999996</v>
      </c>
      <c r="AG279" s="56">
        <v>375</v>
      </c>
      <c r="AH279" s="54"/>
      <c r="AI279" s="56"/>
      <c r="AJ279" s="56" t="s">
        <v>1082</v>
      </c>
      <c r="AK279" s="97"/>
      <c r="AL279" s="56" t="s">
        <v>1005</v>
      </c>
      <c r="AM279" s="52" t="s">
        <v>673</v>
      </c>
      <c r="AN279" s="83"/>
      <c r="AO279" s="97"/>
      <c r="AP279" s="63"/>
      <c r="AQ279" s="56"/>
    </row>
    <row r="280" spans="1:43" s="16" customFormat="1" ht="55.5" customHeight="1" x14ac:dyDescent="0.25">
      <c r="A280" s="64"/>
      <c r="B280" s="53" t="s">
        <v>129</v>
      </c>
      <c r="C280" s="10" t="s">
        <v>134</v>
      </c>
      <c r="D280" s="53" t="s">
        <v>702</v>
      </c>
      <c r="E280" s="53" t="s">
        <v>703</v>
      </c>
      <c r="F280" s="84"/>
      <c r="G280" s="84"/>
      <c r="H280" s="98"/>
      <c r="I280" s="84"/>
      <c r="J280" s="84"/>
      <c r="K280" s="103"/>
      <c r="L280" s="12"/>
      <c r="M280" s="1"/>
      <c r="N280" s="1"/>
      <c r="O280" s="1"/>
      <c r="P280" s="1">
        <v>0.28999999999999998</v>
      </c>
      <c r="Q280" s="1">
        <v>0.27</v>
      </c>
      <c r="R280" s="12"/>
      <c r="S280" s="1"/>
      <c r="T280" s="1"/>
      <c r="U280" s="1"/>
      <c r="V280" s="1"/>
      <c r="W280" s="1"/>
      <c r="X280" s="12"/>
      <c r="Y280" s="1"/>
      <c r="Z280" s="1"/>
      <c r="AA280" s="1"/>
      <c r="AB280" s="1"/>
      <c r="AC280" s="1"/>
      <c r="AD280" s="53" t="s">
        <v>335</v>
      </c>
      <c r="AE280" s="6">
        <v>39.083333000000003</v>
      </c>
      <c r="AF280" s="6">
        <v>-96.583332999999996</v>
      </c>
      <c r="AG280" s="58">
        <v>375</v>
      </c>
      <c r="AH280" s="12"/>
      <c r="AI280" s="58"/>
      <c r="AJ280" s="58" t="s">
        <v>1082</v>
      </c>
      <c r="AK280" s="98"/>
      <c r="AL280" s="58" t="s">
        <v>1005</v>
      </c>
      <c r="AM280" s="53" t="s">
        <v>673</v>
      </c>
      <c r="AN280" s="84"/>
      <c r="AO280" s="98"/>
      <c r="AP280" s="65"/>
      <c r="AQ280" s="58"/>
    </row>
    <row r="281" spans="1:43" ht="55.5" customHeight="1" x14ac:dyDescent="0.25">
      <c r="A281" s="62">
        <v>63</v>
      </c>
      <c r="B281" s="52" t="s">
        <v>2057</v>
      </c>
      <c r="C281" s="59" t="s">
        <v>2058</v>
      </c>
      <c r="D281" s="52" t="s">
        <v>2060</v>
      </c>
      <c r="E281" s="52" t="s">
        <v>2064</v>
      </c>
      <c r="F281" s="82" t="s">
        <v>2073</v>
      </c>
      <c r="G281" s="82" t="s">
        <v>2072</v>
      </c>
      <c r="H281" s="82" t="s">
        <v>2414</v>
      </c>
      <c r="I281" s="82" t="s">
        <v>2074</v>
      </c>
      <c r="J281" s="82" t="s">
        <v>2069</v>
      </c>
      <c r="K281" s="101" t="s">
        <v>2075</v>
      </c>
      <c r="L281" s="54"/>
      <c r="M281" s="55"/>
      <c r="N281" s="55"/>
      <c r="O281" s="55"/>
      <c r="P281" s="55">
        <v>2.7949999999999999E-2</v>
      </c>
      <c r="Q281" s="55">
        <v>5.0435107269143381E-2</v>
      </c>
      <c r="R281" s="54"/>
      <c r="S281" s="55"/>
      <c r="T281" s="55"/>
      <c r="U281" s="55"/>
      <c r="V281" s="55"/>
      <c r="W281" s="55"/>
      <c r="X281" s="54"/>
      <c r="Y281" s="55"/>
      <c r="Z281" s="55"/>
      <c r="AA281" s="55"/>
      <c r="AB281" s="55"/>
      <c r="AC281" s="55"/>
      <c r="AD281" s="52" t="s">
        <v>2068</v>
      </c>
      <c r="AE281" s="60">
        <v>45.402999999999999</v>
      </c>
      <c r="AF281" s="60">
        <v>-93.189300000000003</v>
      </c>
      <c r="AG281" s="56">
        <v>280</v>
      </c>
      <c r="AH281" s="54"/>
      <c r="AI281" s="56"/>
      <c r="AJ281" s="56" t="s">
        <v>2077</v>
      </c>
      <c r="AK281" s="96" t="s">
        <v>2071</v>
      </c>
      <c r="AL281" s="56" t="s">
        <v>2070</v>
      </c>
      <c r="AM281" s="52" t="s">
        <v>674</v>
      </c>
      <c r="AN281" s="82" t="s">
        <v>2076</v>
      </c>
      <c r="AO281" s="82" t="s">
        <v>2078</v>
      </c>
      <c r="AP281" s="63"/>
      <c r="AQ281" s="56"/>
    </row>
    <row r="282" spans="1:43" ht="55.5" customHeight="1" x14ac:dyDescent="0.25">
      <c r="A282" s="62"/>
      <c r="B282" s="52" t="s">
        <v>2057</v>
      </c>
      <c r="C282" s="59" t="s">
        <v>133</v>
      </c>
      <c r="D282" s="52" t="s">
        <v>2061</v>
      </c>
      <c r="E282" s="52" t="s">
        <v>2062</v>
      </c>
      <c r="F282" s="83"/>
      <c r="G282" s="83"/>
      <c r="H282" s="83"/>
      <c r="I282" s="83"/>
      <c r="J282" s="83"/>
      <c r="K282" s="102"/>
      <c r="L282" s="54"/>
      <c r="M282" s="55"/>
      <c r="N282" s="55"/>
      <c r="O282" s="55"/>
      <c r="P282" s="55">
        <v>2.0959999999999999E-2</v>
      </c>
      <c r="Q282" s="55">
        <v>3.0039595025773903E-2</v>
      </c>
      <c r="R282" s="54"/>
      <c r="S282" s="55"/>
      <c r="T282" s="55"/>
      <c r="U282" s="55"/>
      <c r="V282" s="55"/>
      <c r="W282" s="55"/>
      <c r="X282" s="54"/>
      <c r="Y282" s="55"/>
      <c r="Z282" s="55"/>
      <c r="AA282" s="55"/>
      <c r="AB282" s="55"/>
      <c r="AC282" s="55"/>
      <c r="AD282" s="52" t="s">
        <v>2068</v>
      </c>
      <c r="AE282" s="60">
        <v>45.402999999999999</v>
      </c>
      <c r="AF282" s="60">
        <v>-93.189300000000003</v>
      </c>
      <c r="AG282" s="56">
        <v>280</v>
      </c>
      <c r="AH282" s="54"/>
      <c r="AI282" s="56"/>
      <c r="AJ282" s="56" t="s">
        <v>2077</v>
      </c>
      <c r="AK282" s="97"/>
      <c r="AL282" s="56" t="s">
        <v>2070</v>
      </c>
      <c r="AM282" s="52" t="s">
        <v>674</v>
      </c>
      <c r="AN282" s="83"/>
      <c r="AO282" s="83"/>
      <c r="AP282" s="63"/>
      <c r="AQ282" s="56"/>
    </row>
    <row r="283" spans="1:43" ht="55.5" customHeight="1" x14ac:dyDescent="0.25">
      <c r="A283" s="62"/>
      <c r="B283" s="52" t="s">
        <v>2057</v>
      </c>
      <c r="C283" s="59" t="s">
        <v>2059</v>
      </c>
      <c r="D283" s="52" t="s">
        <v>2063</v>
      </c>
      <c r="E283" s="52" t="s">
        <v>2064</v>
      </c>
      <c r="F283" s="83"/>
      <c r="G283" s="83"/>
      <c r="H283" s="83"/>
      <c r="I283" s="83"/>
      <c r="J283" s="83"/>
      <c r="K283" s="102"/>
      <c r="L283" s="54"/>
      <c r="M283" s="55"/>
      <c r="N283" s="55"/>
      <c r="O283" s="55"/>
      <c r="P283" s="55">
        <v>6.44425E-2</v>
      </c>
      <c r="Q283" s="55">
        <v>9.12299989573057E-2</v>
      </c>
      <c r="R283" s="54"/>
      <c r="S283" s="55"/>
      <c r="T283" s="55"/>
      <c r="U283" s="55"/>
      <c r="V283" s="55"/>
      <c r="W283" s="55"/>
      <c r="X283" s="54"/>
      <c r="Y283" s="55"/>
      <c r="Z283" s="55"/>
      <c r="AA283" s="55"/>
      <c r="AB283" s="55"/>
      <c r="AC283" s="55"/>
      <c r="AD283" s="52" t="s">
        <v>2068</v>
      </c>
      <c r="AE283" s="60">
        <v>45.402999999999999</v>
      </c>
      <c r="AF283" s="60">
        <v>-93.189300000000003</v>
      </c>
      <c r="AG283" s="56">
        <v>280</v>
      </c>
      <c r="AH283" s="54"/>
      <c r="AI283" s="56"/>
      <c r="AJ283" s="56" t="s">
        <v>2077</v>
      </c>
      <c r="AK283" s="97"/>
      <c r="AL283" s="56" t="s">
        <v>2070</v>
      </c>
      <c r="AM283" s="52" t="s">
        <v>674</v>
      </c>
      <c r="AN283" s="83"/>
      <c r="AO283" s="83"/>
      <c r="AP283" s="63"/>
      <c r="AQ283" s="56"/>
    </row>
    <row r="284" spans="1:43" ht="55.5" customHeight="1" x14ac:dyDescent="0.25">
      <c r="A284" s="62"/>
      <c r="B284" s="52" t="s">
        <v>2057</v>
      </c>
      <c r="C284" s="59" t="s">
        <v>132</v>
      </c>
      <c r="D284" s="52" t="s">
        <v>2065</v>
      </c>
      <c r="E284" s="52" t="s">
        <v>2066</v>
      </c>
      <c r="F284" s="83"/>
      <c r="G284" s="83"/>
      <c r="H284" s="83"/>
      <c r="I284" s="83"/>
      <c r="J284" s="83"/>
      <c r="K284" s="102"/>
      <c r="L284" s="54"/>
      <c r="M284" s="55"/>
      <c r="N284" s="55"/>
      <c r="O284" s="55"/>
      <c r="P284" s="55">
        <v>2.6395000000000002E-2</v>
      </c>
      <c r="Q284" s="55">
        <v>3.69743535939102E-2</v>
      </c>
      <c r="R284" s="54"/>
      <c r="S284" s="55"/>
      <c r="T284" s="55"/>
      <c r="U284" s="55"/>
      <c r="V284" s="55"/>
      <c r="W284" s="55"/>
      <c r="X284" s="54"/>
      <c r="Y284" s="55"/>
      <c r="Z284" s="55"/>
      <c r="AA284" s="55"/>
      <c r="AB284" s="55"/>
      <c r="AC284" s="55"/>
      <c r="AD284" s="52" t="s">
        <v>2068</v>
      </c>
      <c r="AE284" s="60">
        <v>45.402999999999999</v>
      </c>
      <c r="AF284" s="60">
        <v>-93.189300000000003</v>
      </c>
      <c r="AG284" s="56">
        <v>280</v>
      </c>
      <c r="AH284" s="54"/>
      <c r="AI284" s="56"/>
      <c r="AJ284" s="56" t="s">
        <v>2077</v>
      </c>
      <c r="AK284" s="97"/>
      <c r="AL284" s="56" t="s">
        <v>2070</v>
      </c>
      <c r="AM284" s="52" t="s">
        <v>674</v>
      </c>
      <c r="AN284" s="83"/>
      <c r="AO284" s="83"/>
      <c r="AP284" s="63"/>
      <c r="AQ284" s="56"/>
    </row>
    <row r="285" spans="1:43" ht="55.5" customHeight="1" x14ac:dyDescent="0.25">
      <c r="A285" s="62"/>
      <c r="B285" s="52" t="s">
        <v>2057</v>
      </c>
      <c r="C285" s="59" t="s">
        <v>131</v>
      </c>
      <c r="D285" s="52" t="s">
        <v>2067</v>
      </c>
      <c r="E285" s="52" t="s">
        <v>2066</v>
      </c>
      <c r="F285" s="84"/>
      <c r="G285" s="84"/>
      <c r="H285" s="84"/>
      <c r="I285" s="84"/>
      <c r="J285" s="84"/>
      <c r="K285" s="103"/>
      <c r="L285" s="54"/>
      <c r="M285" s="55"/>
      <c r="N285" s="55"/>
      <c r="O285" s="55"/>
      <c r="P285" s="55">
        <v>2.4065E-2</v>
      </c>
      <c r="Q285" s="55">
        <v>3.5849333155408905E-2</v>
      </c>
      <c r="R285" s="54"/>
      <c r="S285" s="55"/>
      <c r="T285" s="55"/>
      <c r="U285" s="55"/>
      <c r="V285" s="55"/>
      <c r="W285" s="55"/>
      <c r="X285" s="54"/>
      <c r="Y285" s="1"/>
      <c r="Z285" s="1"/>
      <c r="AA285" s="1"/>
      <c r="AB285" s="1"/>
      <c r="AC285" s="55"/>
      <c r="AD285" s="52" t="s">
        <v>2068</v>
      </c>
      <c r="AE285" s="60">
        <v>45.402999999999999</v>
      </c>
      <c r="AF285" s="60">
        <v>-93.189300000000003</v>
      </c>
      <c r="AG285" s="56">
        <v>280</v>
      </c>
      <c r="AH285" s="54"/>
      <c r="AI285" s="56"/>
      <c r="AJ285" s="56" t="s">
        <v>2077</v>
      </c>
      <c r="AK285" s="98"/>
      <c r="AL285" s="56" t="s">
        <v>2070</v>
      </c>
      <c r="AM285" s="52" t="s">
        <v>674</v>
      </c>
      <c r="AN285" s="84"/>
      <c r="AO285" s="84"/>
      <c r="AP285" s="63"/>
      <c r="AQ285" s="56"/>
    </row>
    <row r="286" spans="1:43" s="15" customFormat="1" ht="55.5" customHeight="1" x14ac:dyDescent="0.25">
      <c r="A286" s="66">
        <v>64</v>
      </c>
      <c r="B286" s="51" t="s">
        <v>473</v>
      </c>
      <c r="C286" s="9" t="s">
        <v>477</v>
      </c>
      <c r="D286" s="51" t="s">
        <v>681</v>
      </c>
      <c r="E286" s="51" t="s">
        <v>682</v>
      </c>
      <c r="F286" s="82" t="s">
        <v>1836</v>
      </c>
      <c r="G286" s="82" t="s">
        <v>1835</v>
      </c>
      <c r="H286" s="96" t="s">
        <v>2415</v>
      </c>
      <c r="I286" s="82" t="s">
        <v>1834</v>
      </c>
      <c r="J286" s="82" t="s">
        <v>1833</v>
      </c>
      <c r="K286" s="91" t="s">
        <v>1839</v>
      </c>
      <c r="L286" s="13"/>
      <c r="M286" s="5"/>
      <c r="N286" s="5"/>
      <c r="O286" s="5"/>
      <c r="P286" s="5"/>
      <c r="Q286" s="5"/>
      <c r="R286" s="13">
        <v>0</v>
      </c>
      <c r="S286" s="5"/>
      <c r="T286" s="5">
        <v>0</v>
      </c>
      <c r="U286" s="5"/>
      <c r="V286" s="5">
        <f t="shared" ref="V286:V295" si="31">AVERAGE(R286:T286)</f>
        <v>0</v>
      </c>
      <c r="W286" s="5"/>
      <c r="X286" s="13"/>
      <c r="Y286" s="55"/>
      <c r="Z286" s="55"/>
      <c r="AA286" s="55"/>
      <c r="AB286" s="55"/>
      <c r="AC286" s="5"/>
      <c r="AD286" s="51" t="s">
        <v>485</v>
      </c>
      <c r="AE286" s="7">
        <v>41.63</v>
      </c>
      <c r="AF286" s="7">
        <v>-0.68779999999999997</v>
      </c>
      <c r="AG286" s="57">
        <v>315</v>
      </c>
      <c r="AH286" s="13"/>
      <c r="AI286" s="57" t="s">
        <v>490</v>
      </c>
      <c r="AJ286" s="57"/>
      <c r="AK286" s="96" t="s">
        <v>489</v>
      </c>
      <c r="AL286" s="57" t="s">
        <v>1006</v>
      </c>
      <c r="AM286" s="51" t="s">
        <v>675</v>
      </c>
      <c r="AN286" s="82" t="s">
        <v>1838</v>
      </c>
      <c r="AO286" s="82" t="s">
        <v>1830</v>
      </c>
      <c r="AP286" s="67"/>
      <c r="AQ286" s="57"/>
    </row>
    <row r="287" spans="1:43" ht="55.5" customHeight="1" x14ac:dyDescent="0.25">
      <c r="A287" s="62"/>
      <c r="B287" s="52" t="s">
        <v>473</v>
      </c>
      <c r="C287" s="59" t="s">
        <v>483</v>
      </c>
      <c r="D287" s="52" t="s">
        <v>681</v>
      </c>
      <c r="E287" s="52" t="s">
        <v>461</v>
      </c>
      <c r="F287" s="83"/>
      <c r="G287" s="83"/>
      <c r="H287" s="97"/>
      <c r="I287" s="83"/>
      <c r="J287" s="83"/>
      <c r="K287" s="92"/>
      <c r="L287" s="54"/>
      <c r="M287" s="55"/>
      <c r="N287" s="55"/>
      <c r="O287" s="55"/>
      <c r="P287" s="55"/>
      <c r="Q287" s="55"/>
      <c r="R287" s="54">
        <v>0</v>
      </c>
      <c r="S287" s="55"/>
      <c r="T287" s="55">
        <v>0</v>
      </c>
      <c r="U287" s="55"/>
      <c r="V287" s="55">
        <f t="shared" si="31"/>
        <v>0</v>
      </c>
      <c r="W287" s="55"/>
      <c r="X287" s="54"/>
      <c r="Y287" s="55"/>
      <c r="Z287" s="55"/>
      <c r="AA287" s="55"/>
      <c r="AB287" s="55"/>
      <c r="AC287" s="55"/>
      <c r="AD287" s="52" t="s">
        <v>485</v>
      </c>
      <c r="AE287" s="60">
        <v>41.63</v>
      </c>
      <c r="AF287" s="60">
        <v>-0.68779999999999997</v>
      </c>
      <c r="AG287" s="56">
        <v>315</v>
      </c>
      <c r="AH287" s="54"/>
      <c r="AI287" s="56" t="s">
        <v>490</v>
      </c>
      <c r="AJ287" s="56"/>
      <c r="AK287" s="97"/>
      <c r="AL287" s="56" t="s">
        <v>1006</v>
      </c>
      <c r="AM287" s="52" t="s">
        <v>675</v>
      </c>
      <c r="AN287" s="83"/>
      <c r="AO287" s="83"/>
      <c r="AP287" s="63"/>
      <c r="AQ287" s="56"/>
    </row>
    <row r="288" spans="1:43" ht="55.5" customHeight="1" x14ac:dyDescent="0.25">
      <c r="A288" s="62"/>
      <c r="B288" s="52" t="s">
        <v>473</v>
      </c>
      <c r="C288" s="59" t="s">
        <v>478</v>
      </c>
      <c r="D288" s="52" t="s">
        <v>818</v>
      </c>
      <c r="E288" s="52" t="s">
        <v>458</v>
      </c>
      <c r="F288" s="83"/>
      <c r="G288" s="83"/>
      <c r="H288" s="97"/>
      <c r="I288" s="83"/>
      <c r="J288" s="83"/>
      <c r="K288" s="92"/>
      <c r="L288" s="54"/>
      <c r="M288" s="55"/>
      <c r="N288" s="55"/>
      <c r="O288" s="55"/>
      <c r="P288" s="55"/>
      <c r="Q288" s="55"/>
      <c r="R288" s="54">
        <v>0</v>
      </c>
      <c r="S288" s="55"/>
      <c r="T288" s="55">
        <v>0</v>
      </c>
      <c r="U288" s="55"/>
      <c r="V288" s="55">
        <f t="shared" si="31"/>
        <v>0</v>
      </c>
      <c r="W288" s="55"/>
      <c r="X288" s="54"/>
      <c r="Y288" s="55"/>
      <c r="Z288" s="55"/>
      <c r="AA288" s="55"/>
      <c r="AB288" s="55"/>
      <c r="AC288" s="55"/>
      <c r="AD288" s="52" t="s">
        <v>485</v>
      </c>
      <c r="AE288" s="60">
        <v>41.63</v>
      </c>
      <c r="AF288" s="60">
        <v>-0.68779999999999997</v>
      </c>
      <c r="AG288" s="56">
        <v>315</v>
      </c>
      <c r="AH288" s="54"/>
      <c r="AI288" s="56" t="s">
        <v>490</v>
      </c>
      <c r="AJ288" s="56"/>
      <c r="AK288" s="97"/>
      <c r="AL288" s="56" t="s">
        <v>1006</v>
      </c>
      <c r="AM288" s="52" t="s">
        <v>675</v>
      </c>
      <c r="AN288" s="83"/>
      <c r="AO288" s="83"/>
      <c r="AP288" s="63"/>
      <c r="AQ288" s="56"/>
    </row>
    <row r="289" spans="1:43" ht="55.5" customHeight="1" x14ac:dyDescent="0.25">
      <c r="A289" s="62"/>
      <c r="B289" s="52" t="s">
        <v>473</v>
      </c>
      <c r="C289" s="59" t="s">
        <v>482</v>
      </c>
      <c r="D289" s="52" t="s">
        <v>818</v>
      </c>
      <c r="E289" s="52" t="s">
        <v>458</v>
      </c>
      <c r="F289" s="83"/>
      <c r="G289" s="83"/>
      <c r="H289" s="97"/>
      <c r="I289" s="83"/>
      <c r="J289" s="83"/>
      <c r="K289" s="92"/>
      <c r="L289" s="54"/>
      <c r="M289" s="55"/>
      <c r="N289" s="55"/>
      <c r="O289" s="55"/>
      <c r="P289" s="55"/>
      <c r="Q289" s="55"/>
      <c r="R289" s="54">
        <v>0</v>
      </c>
      <c r="S289" s="55"/>
      <c r="T289" s="55">
        <v>0</v>
      </c>
      <c r="U289" s="55"/>
      <c r="V289" s="55">
        <f t="shared" si="31"/>
        <v>0</v>
      </c>
      <c r="W289" s="55"/>
      <c r="X289" s="54"/>
      <c r="Y289" s="55"/>
      <c r="Z289" s="55"/>
      <c r="AA289" s="55"/>
      <c r="AB289" s="55"/>
      <c r="AC289" s="55"/>
      <c r="AD289" s="53" t="s">
        <v>485</v>
      </c>
      <c r="AE289" s="6">
        <v>41.63</v>
      </c>
      <c r="AF289" s="6">
        <v>-0.68779999999999997</v>
      </c>
      <c r="AG289" s="30">
        <v>315</v>
      </c>
      <c r="AH289" s="54"/>
      <c r="AI289" s="56" t="s">
        <v>490</v>
      </c>
      <c r="AJ289" s="56"/>
      <c r="AK289" s="97"/>
      <c r="AL289" s="56" t="s">
        <v>1006</v>
      </c>
      <c r="AM289" s="52" t="s">
        <v>675</v>
      </c>
      <c r="AN289" s="83"/>
      <c r="AO289" s="83"/>
      <c r="AP289" s="63"/>
      <c r="AQ289" s="56"/>
    </row>
    <row r="290" spans="1:43" ht="55.5" customHeight="1" x14ac:dyDescent="0.25">
      <c r="A290" s="62"/>
      <c r="B290" s="52" t="s">
        <v>473</v>
      </c>
      <c r="C290" s="59" t="s">
        <v>476</v>
      </c>
      <c r="D290" s="52" t="s">
        <v>818</v>
      </c>
      <c r="E290" s="52" t="s">
        <v>458</v>
      </c>
      <c r="F290" s="83"/>
      <c r="G290" s="83"/>
      <c r="H290" s="97"/>
      <c r="I290" s="83"/>
      <c r="J290" s="83"/>
      <c r="K290" s="92"/>
      <c r="L290" s="54"/>
      <c r="M290" s="55"/>
      <c r="N290" s="55"/>
      <c r="O290" s="55"/>
      <c r="P290" s="55"/>
      <c r="Q290" s="55"/>
      <c r="R290" s="54">
        <v>0.83</v>
      </c>
      <c r="S290" s="55"/>
      <c r="T290" s="55">
        <v>0.6</v>
      </c>
      <c r="U290" s="55"/>
      <c r="V290" s="55">
        <f t="shared" si="31"/>
        <v>0.71499999999999997</v>
      </c>
      <c r="W290" s="55"/>
      <c r="X290" s="54"/>
      <c r="Y290" s="55"/>
      <c r="Z290" s="55"/>
      <c r="AA290" s="55"/>
      <c r="AB290" s="55"/>
      <c r="AC290" s="55"/>
      <c r="AD290" s="52" t="s">
        <v>486</v>
      </c>
      <c r="AE290" s="60">
        <v>41.630200000000002</v>
      </c>
      <c r="AF290" s="60">
        <v>-0.68820000000000003</v>
      </c>
      <c r="AG290" s="56">
        <v>305</v>
      </c>
      <c r="AH290" s="54"/>
      <c r="AI290" s="56"/>
      <c r="AJ290" s="56" t="s">
        <v>331</v>
      </c>
      <c r="AK290" s="97" t="s">
        <v>491</v>
      </c>
      <c r="AL290" s="56" t="s">
        <v>1006</v>
      </c>
      <c r="AM290" s="52" t="s">
        <v>675</v>
      </c>
      <c r="AN290" s="83"/>
      <c r="AO290" s="83" t="s">
        <v>1840</v>
      </c>
      <c r="AP290" s="63"/>
      <c r="AQ290" s="56"/>
    </row>
    <row r="291" spans="1:43" ht="55.5" customHeight="1" x14ac:dyDescent="0.25">
      <c r="A291" s="62"/>
      <c r="B291" s="52" t="s">
        <v>473</v>
      </c>
      <c r="C291" s="59" t="s">
        <v>479</v>
      </c>
      <c r="D291" s="52" t="s">
        <v>683</v>
      </c>
      <c r="E291" s="52" t="s">
        <v>831</v>
      </c>
      <c r="F291" s="83"/>
      <c r="G291" s="83"/>
      <c r="H291" s="97"/>
      <c r="I291" s="83"/>
      <c r="J291" s="83"/>
      <c r="K291" s="92"/>
      <c r="L291" s="54"/>
      <c r="M291" s="55"/>
      <c r="N291" s="55"/>
      <c r="O291" s="55"/>
      <c r="P291" s="55"/>
      <c r="Q291" s="55"/>
      <c r="R291" s="54">
        <v>0.56000000000000005</v>
      </c>
      <c r="S291" s="55"/>
      <c r="T291" s="55">
        <v>0.5</v>
      </c>
      <c r="U291" s="55"/>
      <c r="V291" s="55">
        <f t="shared" si="31"/>
        <v>0.53</v>
      </c>
      <c r="W291" s="55"/>
      <c r="X291" s="54"/>
      <c r="Y291" s="55"/>
      <c r="Z291" s="55"/>
      <c r="AA291" s="55"/>
      <c r="AB291" s="55"/>
      <c r="AC291" s="55"/>
      <c r="AD291" s="53" t="s">
        <v>486</v>
      </c>
      <c r="AE291" s="6">
        <v>41.630200000000002</v>
      </c>
      <c r="AF291" s="6">
        <v>-0.68820000000000003</v>
      </c>
      <c r="AG291" s="30">
        <v>305</v>
      </c>
      <c r="AH291" s="54"/>
      <c r="AI291" s="56"/>
      <c r="AJ291" s="56" t="s">
        <v>331</v>
      </c>
      <c r="AK291" s="97"/>
      <c r="AL291" s="56" t="s">
        <v>1006</v>
      </c>
      <c r="AM291" s="52" t="s">
        <v>675</v>
      </c>
      <c r="AN291" s="83"/>
      <c r="AO291" s="83"/>
      <c r="AP291" s="63"/>
      <c r="AQ291" s="56"/>
    </row>
    <row r="292" spans="1:43" ht="55.5" customHeight="1" x14ac:dyDescent="0.25">
      <c r="A292" s="62"/>
      <c r="B292" s="52" t="s">
        <v>473</v>
      </c>
      <c r="C292" s="59" t="s">
        <v>474</v>
      </c>
      <c r="D292" s="52" t="s">
        <v>684</v>
      </c>
      <c r="E292" s="52" t="s">
        <v>461</v>
      </c>
      <c r="F292" s="83"/>
      <c r="G292" s="83"/>
      <c r="H292" s="97"/>
      <c r="I292" s="83"/>
      <c r="J292" s="83"/>
      <c r="K292" s="92"/>
      <c r="L292" s="54"/>
      <c r="M292" s="55"/>
      <c r="N292" s="55"/>
      <c r="O292" s="55"/>
      <c r="P292" s="55"/>
      <c r="Q292" s="55"/>
      <c r="R292" s="54">
        <v>0.12</v>
      </c>
      <c r="S292" s="55"/>
      <c r="T292" s="55">
        <v>0.32</v>
      </c>
      <c r="U292" s="55"/>
      <c r="V292" s="55">
        <f t="shared" si="31"/>
        <v>0.22</v>
      </c>
      <c r="W292" s="55"/>
      <c r="X292" s="54"/>
      <c r="Y292" s="55"/>
      <c r="Z292" s="55"/>
      <c r="AA292" s="55"/>
      <c r="AB292" s="55"/>
      <c r="AC292" s="55"/>
      <c r="AD292" s="52" t="s">
        <v>487</v>
      </c>
      <c r="AE292" s="60">
        <v>41.631399999999999</v>
      </c>
      <c r="AF292" s="60">
        <v>-0.68910000000000005</v>
      </c>
      <c r="AG292" s="56">
        <v>280</v>
      </c>
      <c r="AH292" s="54"/>
      <c r="AI292" s="56"/>
      <c r="AJ292" s="56" t="s">
        <v>331</v>
      </c>
      <c r="AK292" s="97"/>
      <c r="AL292" s="56" t="s">
        <v>1006</v>
      </c>
      <c r="AM292" s="52" t="s">
        <v>675</v>
      </c>
      <c r="AN292" s="83"/>
      <c r="AO292" s="83"/>
      <c r="AP292" s="63"/>
      <c r="AQ292" s="56"/>
    </row>
    <row r="293" spans="1:43" ht="55.5" customHeight="1" x14ac:dyDescent="0.25">
      <c r="A293" s="62"/>
      <c r="B293" s="52" t="s">
        <v>473</v>
      </c>
      <c r="C293" s="59" t="s">
        <v>480</v>
      </c>
      <c r="D293" s="52" t="s">
        <v>685</v>
      </c>
      <c r="E293" s="52" t="s">
        <v>458</v>
      </c>
      <c r="F293" s="83"/>
      <c r="G293" s="83"/>
      <c r="H293" s="97"/>
      <c r="I293" s="83"/>
      <c r="J293" s="83"/>
      <c r="K293" s="92"/>
      <c r="L293" s="54"/>
      <c r="M293" s="55"/>
      <c r="N293" s="55"/>
      <c r="O293" s="55"/>
      <c r="P293" s="55"/>
      <c r="Q293" s="55"/>
      <c r="R293" s="54">
        <v>0.7</v>
      </c>
      <c r="S293" s="55"/>
      <c r="T293" s="55">
        <v>0.62</v>
      </c>
      <c r="U293" s="55"/>
      <c r="V293" s="55">
        <f t="shared" si="31"/>
        <v>0.65999999999999992</v>
      </c>
      <c r="W293" s="55"/>
      <c r="X293" s="54"/>
      <c r="Y293" s="55"/>
      <c r="Z293" s="55"/>
      <c r="AA293" s="55"/>
      <c r="AB293" s="55"/>
      <c r="AC293" s="55"/>
      <c r="AD293" s="53" t="s">
        <v>487</v>
      </c>
      <c r="AE293" s="6">
        <v>41.631399999999999</v>
      </c>
      <c r="AF293" s="6">
        <v>-0.68910000000000005</v>
      </c>
      <c r="AG293" s="30">
        <v>280</v>
      </c>
      <c r="AH293" s="54"/>
      <c r="AI293" s="56"/>
      <c r="AJ293" s="56" t="s">
        <v>331</v>
      </c>
      <c r="AK293" s="97"/>
      <c r="AL293" s="56" t="s">
        <v>1006</v>
      </c>
      <c r="AM293" s="52" t="s">
        <v>675</v>
      </c>
      <c r="AN293" s="83"/>
      <c r="AO293" s="83"/>
      <c r="AP293" s="63"/>
      <c r="AQ293" s="56"/>
    </row>
    <row r="294" spans="1:43" ht="55.5" customHeight="1" x14ac:dyDescent="0.25">
      <c r="A294" s="62"/>
      <c r="B294" s="52" t="s">
        <v>473</v>
      </c>
      <c r="C294" s="59" t="s">
        <v>475</v>
      </c>
      <c r="D294" s="52" t="s">
        <v>686</v>
      </c>
      <c r="E294" s="52" t="s">
        <v>1837</v>
      </c>
      <c r="F294" s="83"/>
      <c r="G294" s="83"/>
      <c r="H294" s="97"/>
      <c r="I294" s="83"/>
      <c r="J294" s="83"/>
      <c r="K294" s="92"/>
      <c r="L294" s="54"/>
      <c r="M294" s="55"/>
      <c r="N294" s="55"/>
      <c r="O294" s="55"/>
      <c r="P294" s="55"/>
      <c r="Q294" s="55"/>
      <c r="R294" s="54">
        <v>0.7</v>
      </c>
      <c r="S294" s="55"/>
      <c r="T294" s="55">
        <v>0.75</v>
      </c>
      <c r="U294" s="55"/>
      <c r="V294" s="55">
        <f t="shared" si="31"/>
        <v>0.72499999999999998</v>
      </c>
      <c r="W294" s="55"/>
      <c r="X294" s="54"/>
      <c r="Y294" s="55"/>
      <c r="Z294" s="55"/>
      <c r="AA294" s="55"/>
      <c r="AB294" s="55"/>
      <c r="AC294" s="55"/>
      <c r="AD294" s="52" t="s">
        <v>488</v>
      </c>
      <c r="AE294" s="60">
        <v>41.632100000000001</v>
      </c>
      <c r="AF294" s="60">
        <v>-0.68959999999999999</v>
      </c>
      <c r="AG294" s="56">
        <v>265</v>
      </c>
      <c r="AH294" s="54"/>
      <c r="AI294" s="56"/>
      <c r="AJ294" s="56" t="s">
        <v>484</v>
      </c>
      <c r="AK294" s="97"/>
      <c r="AL294" s="56" t="s">
        <v>1831</v>
      </c>
      <c r="AM294" s="52" t="s">
        <v>675</v>
      </c>
      <c r="AN294" s="83"/>
      <c r="AO294" s="83"/>
      <c r="AP294" s="63"/>
      <c r="AQ294" s="56"/>
    </row>
    <row r="295" spans="1:43" s="16" customFormat="1" ht="55.5" customHeight="1" x14ac:dyDescent="0.25">
      <c r="A295" s="64"/>
      <c r="B295" s="53" t="s">
        <v>473</v>
      </c>
      <c r="C295" s="10" t="s">
        <v>481</v>
      </c>
      <c r="D295" s="53" t="s">
        <v>687</v>
      </c>
      <c r="E295" s="52" t="s">
        <v>1832</v>
      </c>
      <c r="F295" s="84"/>
      <c r="G295" s="84"/>
      <c r="H295" s="98"/>
      <c r="I295" s="84"/>
      <c r="J295" s="84"/>
      <c r="K295" s="93"/>
      <c r="L295" s="12"/>
      <c r="M295" s="1"/>
      <c r="N295" s="1"/>
      <c r="O295" s="1"/>
      <c r="P295" s="1"/>
      <c r="Q295" s="1"/>
      <c r="R295" s="12">
        <v>0.65</v>
      </c>
      <c r="S295" s="1"/>
      <c r="T295" s="1">
        <v>0.9</v>
      </c>
      <c r="U295" s="1"/>
      <c r="V295" s="1">
        <f t="shared" si="31"/>
        <v>0.77500000000000002</v>
      </c>
      <c r="W295" s="1"/>
      <c r="X295" s="12"/>
      <c r="Y295" s="1"/>
      <c r="Z295" s="1"/>
      <c r="AA295" s="1"/>
      <c r="AB295" s="1"/>
      <c r="AC295" s="1"/>
      <c r="AD295" s="53" t="s">
        <v>488</v>
      </c>
      <c r="AE295" s="6">
        <v>41.632100000000001</v>
      </c>
      <c r="AF295" s="6">
        <v>-0.68959999999999999</v>
      </c>
      <c r="AG295" s="58">
        <v>265</v>
      </c>
      <c r="AH295" s="12"/>
      <c r="AI295" s="58"/>
      <c r="AJ295" s="58" t="s">
        <v>484</v>
      </c>
      <c r="AK295" s="98"/>
      <c r="AL295" s="58" t="s">
        <v>1831</v>
      </c>
      <c r="AM295" s="53" t="s">
        <v>675</v>
      </c>
      <c r="AN295" s="84"/>
      <c r="AO295" s="84"/>
      <c r="AP295" s="65"/>
      <c r="AQ295" s="58"/>
    </row>
    <row r="296" spans="1:43" s="15" customFormat="1" ht="55.5" customHeight="1" x14ac:dyDescent="0.25">
      <c r="A296" s="66">
        <v>65</v>
      </c>
      <c r="B296" s="51" t="s">
        <v>181</v>
      </c>
      <c r="C296" s="9" t="s">
        <v>80</v>
      </c>
      <c r="D296" s="51" t="s">
        <v>832</v>
      </c>
      <c r="E296" s="51" t="s">
        <v>354</v>
      </c>
      <c r="F296" s="82" t="s">
        <v>1843</v>
      </c>
      <c r="G296" s="82" t="s">
        <v>1845</v>
      </c>
      <c r="H296" s="82" t="s">
        <v>2416</v>
      </c>
      <c r="I296" s="82" t="s">
        <v>1844</v>
      </c>
      <c r="J296" s="82" t="s">
        <v>1846</v>
      </c>
      <c r="K296" s="101" t="s">
        <v>1848</v>
      </c>
      <c r="L296" s="13">
        <v>0.68</v>
      </c>
      <c r="M296" s="5">
        <v>0.42</v>
      </c>
      <c r="N296" s="57"/>
      <c r="O296" s="57"/>
      <c r="P296" s="5">
        <f>AVERAGE(L296:N296)</f>
        <v>0.55000000000000004</v>
      </c>
      <c r="Q296" s="5">
        <v>0.42</v>
      </c>
      <c r="R296" s="13"/>
      <c r="S296" s="5"/>
      <c r="T296" s="5"/>
      <c r="U296" s="5"/>
      <c r="V296" s="5"/>
      <c r="W296" s="5"/>
      <c r="X296" s="13">
        <v>0.68</v>
      </c>
      <c r="Y296" s="5">
        <v>0.42</v>
      </c>
      <c r="Z296" s="57"/>
      <c r="AA296" s="57"/>
      <c r="AB296" s="5">
        <f>AVERAGE(X296:Z296)</f>
        <v>0.55000000000000004</v>
      </c>
      <c r="AC296" s="5">
        <v>0.42</v>
      </c>
      <c r="AD296" s="51" t="s">
        <v>337</v>
      </c>
      <c r="AE296" s="7">
        <v>40.796300000000002</v>
      </c>
      <c r="AF296" s="7">
        <v>-111.779</v>
      </c>
      <c r="AG296" s="57">
        <v>1890</v>
      </c>
      <c r="AH296" s="13"/>
      <c r="AI296" s="57" t="s">
        <v>336</v>
      </c>
      <c r="AJ296" s="57"/>
      <c r="AK296" s="96" t="s">
        <v>1009</v>
      </c>
      <c r="AL296" s="57" t="s">
        <v>1841</v>
      </c>
      <c r="AM296" s="51" t="s">
        <v>680</v>
      </c>
      <c r="AN296" s="82" t="s">
        <v>1842</v>
      </c>
      <c r="AO296" s="82" t="s">
        <v>1849</v>
      </c>
      <c r="AP296" s="67"/>
      <c r="AQ296" s="57"/>
    </row>
    <row r="297" spans="1:43" ht="55.5" customHeight="1" x14ac:dyDescent="0.25">
      <c r="A297" s="62"/>
      <c r="B297" s="52" t="s">
        <v>181</v>
      </c>
      <c r="C297" s="59" t="s">
        <v>81</v>
      </c>
      <c r="D297" s="52" t="s">
        <v>768</v>
      </c>
      <c r="E297" s="52" t="s">
        <v>354</v>
      </c>
      <c r="F297" s="83"/>
      <c r="G297" s="83"/>
      <c r="H297" s="83"/>
      <c r="I297" s="83"/>
      <c r="J297" s="83"/>
      <c r="K297" s="102"/>
      <c r="L297" s="54">
        <v>0.77</v>
      </c>
      <c r="M297" s="55">
        <v>0.33</v>
      </c>
      <c r="N297" s="56"/>
      <c r="O297" s="56"/>
      <c r="P297" s="55">
        <f>AVERAGE(L297:N297)</f>
        <v>0.55000000000000004</v>
      </c>
      <c r="Q297" s="55">
        <v>0.33</v>
      </c>
      <c r="R297" s="54"/>
      <c r="S297" s="55"/>
      <c r="T297" s="55"/>
      <c r="U297" s="55"/>
      <c r="V297" s="55"/>
      <c r="W297" s="55"/>
      <c r="X297" s="54">
        <v>0.77</v>
      </c>
      <c r="Y297" s="55">
        <v>0.33</v>
      </c>
      <c r="Z297" s="56"/>
      <c r="AA297" s="56"/>
      <c r="AB297" s="55">
        <f>AVERAGE(X297:Z297)</f>
        <v>0.55000000000000004</v>
      </c>
      <c r="AC297" s="55">
        <v>0.33</v>
      </c>
      <c r="AD297" s="53" t="s">
        <v>337</v>
      </c>
      <c r="AE297" s="6">
        <v>40.796300000000002</v>
      </c>
      <c r="AF297" s="6">
        <v>-111.779</v>
      </c>
      <c r="AG297" s="30">
        <v>1890</v>
      </c>
      <c r="AH297" s="54"/>
      <c r="AI297" s="56" t="s">
        <v>336</v>
      </c>
      <c r="AJ297" s="56"/>
      <c r="AK297" s="97"/>
      <c r="AL297" s="56" t="s">
        <v>1841</v>
      </c>
      <c r="AM297" s="52" t="s">
        <v>680</v>
      </c>
      <c r="AN297" s="83"/>
      <c r="AO297" s="83"/>
      <c r="AP297" s="63"/>
      <c r="AQ297" s="56"/>
    </row>
    <row r="298" spans="1:43" s="16" customFormat="1" ht="55.5" customHeight="1" x14ac:dyDescent="0.25">
      <c r="A298" s="64"/>
      <c r="B298" s="53" t="s">
        <v>181</v>
      </c>
      <c r="C298" s="10" t="s">
        <v>80</v>
      </c>
      <c r="D298" s="53" t="s">
        <v>832</v>
      </c>
      <c r="E298" s="53" t="s">
        <v>354</v>
      </c>
      <c r="F298" s="84"/>
      <c r="G298" s="84"/>
      <c r="H298" s="84"/>
      <c r="I298" s="84"/>
      <c r="J298" s="84"/>
      <c r="K298" s="103"/>
      <c r="L298" s="12">
        <v>0.91</v>
      </c>
      <c r="M298" s="1">
        <v>0.13</v>
      </c>
      <c r="N298" s="58"/>
      <c r="O298" s="58"/>
      <c r="P298" s="1">
        <f>AVERAGE(L298:N298)</f>
        <v>0.52</v>
      </c>
      <c r="Q298" s="1">
        <v>0.13</v>
      </c>
      <c r="R298" s="12"/>
      <c r="S298" s="1"/>
      <c r="T298" s="1"/>
      <c r="U298" s="1"/>
      <c r="V298" s="1"/>
      <c r="W298" s="1"/>
      <c r="X298" s="12">
        <v>0.91</v>
      </c>
      <c r="Y298" s="1">
        <v>0.13</v>
      </c>
      <c r="Z298" s="58"/>
      <c r="AA298" s="58"/>
      <c r="AB298" s="1">
        <f>AVERAGE(X298:Z298)</f>
        <v>0.52</v>
      </c>
      <c r="AC298" s="1">
        <v>0.13</v>
      </c>
      <c r="AD298" s="53" t="s">
        <v>338</v>
      </c>
      <c r="AE298" s="6">
        <v>40.782699999999998</v>
      </c>
      <c r="AF298" s="6">
        <v>-111.8004</v>
      </c>
      <c r="AG298" s="58">
        <v>1680</v>
      </c>
      <c r="AH298" s="12"/>
      <c r="AI298" s="58"/>
      <c r="AJ298" s="58" t="s">
        <v>1847</v>
      </c>
      <c r="AK298" s="53" t="s">
        <v>1008</v>
      </c>
      <c r="AL298" s="58" t="s">
        <v>1010</v>
      </c>
      <c r="AM298" s="53" t="s">
        <v>680</v>
      </c>
      <c r="AN298" s="84"/>
      <c r="AO298" s="84"/>
      <c r="AP298" s="65"/>
      <c r="AQ298" s="58"/>
    </row>
    <row r="299" spans="1:43" s="16" customFormat="1" ht="55.5" customHeight="1" x14ac:dyDescent="0.25">
      <c r="A299" s="64">
        <v>66</v>
      </c>
      <c r="B299" s="53" t="s">
        <v>498</v>
      </c>
      <c r="C299" s="10" t="s">
        <v>499</v>
      </c>
      <c r="D299" s="53" t="s">
        <v>833</v>
      </c>
      <c r="E299" s="53" t="s">
        <v>354</v>
      </c>
      <c r="F299" s="53" t="s">
        <v>1853</v>
      </c>
      <c r="G299" s="53" t="s">
        <v>1855</v>
      </c>
      <c r="H299" s="53" t="s">
        <v>2417</v>
      </c>
      <c r="I299" s="50"/>
      <c r="J299" s="50" t="s">
        <v>1852</v>
      </c>
      <c r="K299" s="41" t="s">
        <v>1856</v>
      </c>
      <c r="L299" s="12"/>
      <c r="M299" s="1"/>
      <c r="N299" s="58"/>
      <c r="O299" s="58"/>
      <c r="P299" s="1"/>
      <c r="Q299" s="1"/>
      <c r="R299" s="12">
        <v>0.25</v>
      </c>
      <c r="S299" s="1">
        <v>0.05</v>
      </c>
      <c r="T299" s="1">
        <v>0.13</v>
      </c>
      <c r="U299" s="1">
        <v>0.03</v>
      </c>
      <c r="V299" s="1">
        <v>0.17</v>
      </c>
      <c r="W299" s="1">
        <v>0.04</v>
      </c>
      <c r="X299" s="12"/>
      <c r="Y299" s="1"/>
      <c r="Z299" s="1"/>
      <c r="AA299" s="1"/>
      <c r="AB299" s="1"/>
      <c r="AC299" s="1"/>
      <c r="AD299" s="53" t="s">
        <v>500</v>
      </c>
      <c r="AE299" s="6">
        <v>31.456900000000001</v>
      </c>
      <c r="AF299" s="6">
        <v>120.00069999999999</v>
      </c>
      <c r="AG299" s="58">
        <v>5</v>
      </c>
      <c r="AH299" s="12" t="s">
        <v>1854</v>
      </c>
      <c r="AI299" s="58"/>
      <c r="AJ299" s="58" t="s">
        <v>501</v>
      </c>
      <c r="AK299" s="53" t="s">
        <v>502</v>
      </c>
      <c r="AL299" s="58" t="s">
        <v>503</v>
      </c>
      <c r="AM299" s="53" t="s">
        <v>673</v>
      </c>
      <c r="AN299" s="53" t="s">
        <v>1850</v>
      </c>
      <c r="AO299" s="53" t="s">
        <v>1851</v>
      </c>
      <c r="AP299" s="65"/>
      <c r="AQ299" s="58"/>
    </row>
    <row r="300" spans="1:43" s="15" customFormat="1" ht="55.5" customHeight="1" x14ac:dyDescent="0.25">
      <c r="A300" s="66">
        <v>67</v>
      </c>
      <c r="B300" s="51" t="s">
        <v>605</v>
      </c>
      <c r="C300" s="9" t="s">
        <v>38</v>
      </c>
      <c r="D300" s="51" t="s">
        <v>590</v>
      </c>
      <c r="E300" s="51" t="s">
        <v>891</v>
      </c>
      <c r="F300" s="82"/>
      <c r="G300" s="82" t="s">
        <v>1860</v>
      </c>
      <c r="H300" s="82" t="s">
        <v>2418</v>
      </c>
      <c r="I300" s="82" t="s">
        <v>1863</v>
      </c>
      <c r="J300" s="48" t="s">
        <v>1857</v>
      </c>
      <c r="K300" s="88" t="s">
        <v>1898</v>
      </c>
      <c r="L300" s="13">
        <v>1</v>
      </c>
      <c r="M300" s="5">
        <v>0</v>
      </c>
      <c r="N300" s="57"/>
      <c r="O300" s="57"/>
      <c r="P300" s="5"/>
      <c r="Q300" s="5"/>
      <c r="R300" s="13"/>
      <c r="S300" s="5"/>
      <c r="T300" s="5"/>
      <c r="U300" s="5"/>
      <c r="V300" s="5"/>
      <c r="W300" s="5"/>
      <c r="X300" s="13"/>
      <c r="Y300" s="55"/>
      <c r="Z300" s="55"/>
      <c r="AA300" s="55"/>
      <c r="AB300" s="55"/>
      <c r="AC300" s="5"/>
      <c r="AD300" s="4" t="s">
        <v>606</v>
      </c>
      <c r="AE300" s="8">
        <v>37.4833</v>
      </c>
      <c r="AF300" s="8">
        <v>102.9</v>
      </c>
      <c r="AG300" s="31">
        <v>2072</v>
      </c>
      <c r="AH300" s="13"/>
      <c r="AI300" s="57" t="s">
        <v>609</v>
      </c>
      <c r="AJ300" s="57"/>
      <c r="AK300" s="96" t="s">
        <v>1011</v>
      </c>
      <c r="AL300" s="57" t="s">
        <v>1007</v>
      </c>
      <c r="AM300" s="51" t="s">
        <v>675</v>
      </c>
      <c r="AN300" s="82" t="s">
        <v>1861</v>
      </c>
      <c r="AO300" s="82" t="s">
        <v>1862</v>
      </c>
      <c r="AP300" s="67"/>
      <c r="AQ300" s="57"/>
    </row>
    <row r="301" spans="1:43" ht="55.5" customHeight="1" x14ac:dyDescent="0.25">
      <c r="A301" s="62"/>
      <c r="B301" s="52" t="s">
        <v>605</v>
      </c>
      <c r="C301" s="59" t="s">
        <v>38</v>
      </c>
      <c r="D301" s="52" t="s">
        <v>590</v>
      </c>
      <c r="E301" s="52" t="s">
        <v>891</v>
      </c>
      <c r="F301" s="83"/>
      <c r="G301" s="83"/>
      <c r="H301" s="83"/>
      <c r="I301" s="83"/>
      <c r="J301" s="49" t="s">
        <v>1858</v>
      </c>
      <c r="K301" s="89"/>
      <c r="L301" s="54">
        <v>1</v>
      </c>
      <c r="M301" s="55">
        <v>0</v>
      </c>
      <c r="N301" s="56"/>
      <c r="O301" s="56"/>
      <c r="P301" s="55"/>
      <c r="Q301" s="55"/>
      <c r="R301" s="54"/>
      <c r="S301" s="55"/>
      <c r="T301" s="55"/>
      <c r="U301" s="55"/>
      <c r="V301" s="55"/>
      <c r="W301" s="55"/>
      <c r="X301" s="54"/>
      <c r="Y301" s="55"/>
      <c r="Z301" s="55"/>
      <c r="AA301" s="55"/>
      <c r="AB301" s="55"/>
      <c r="AC301" s="55"/>
      <c r="AD301" s="4" t="s">
        <v>608</v>
      </c>
      <c r="AE301" s="8">
        <v>37.200000000000003</v>
      </c>
      <c r="AF301" s="8">
        <v>102.86669999999999</v>
      </c>
      <c r="AG301" s="31">
        <v>3045</v>
      </c>
      <c r="AH301" s="54"/>
      <c r="AI301" s="56" t="s">
        <v>237</v>
      </c>
      <c r="AJ301" s="56"/>
      <c r="AK301" s="97"/>
      <c r="AL301" s="56" t="s">
        <v>1007</v>
      </c>
      <c r="AM301" s="52" t="s">
        <v>678</v>
      </c>
      <c r="AN301" s="83"/>
      <c r="AO301" s="83"/>
      <c r="AP301" s="63"/>
      <c r="AQ301" s="56"/>
    </row>
    <row r="302" spans="1:43" s="16" customFormat="1" ht="55.5" customHeight="1" x14ac:dyDescent="0.25">
      <c r="A302" s="64"/>
      <c r="B302" s="53" t="s">
        <v>605</v>
      </c>
      <c r="C302" s="10" t="s">
        <v>38</v>
      </c>
      <c r="D302" s="53" t="s">
        <v>590</v>
      </c>
      <c r="E302" s="53" t="s">
        <v>891</v>
      </c>
      <c r="F302" s="84"/>
      <c r="G302" s="84"/>
      <c r="H302" s="84"/>
      <c r="I302" s="84"/>
      <c r="J302" s="50" t="s">
        <v>1859</v>
      </c>
      <c r="K302" s="90"/>
      <c r="L302" s="12">
        <v>1</v>
      </c>
      <c r="M302" s="1">
        <v>0</v>
      </c>
      <c r="N302" s="58"/>
      <c r="O302" s="58"/>
      <c r="P302" s="1"/>
      <c r="Q302" s="1"/>
      <c r="R302" s="12"/>
      <c r="S302" s="1"/>
      <c r="T302" s="1"/>
      <c r="U302" s="1"/>
      <c r="V302" s="1"/>
      <c r="W302" s="1"/>
      <c r="X302" s="12"/>
      <c r="Y302" s="1"/>
      <c r="Z302" s="1"/>
      <c r="AA302" s="1"/>
      <c r="AB302" s="1"/>
      <c r="AC302" s="1"/>
      <c r="AD302" s="53" t="s">
        <v>607</v>
      </c>
      <c r="AE302" s="6">
        <v>36.9833</v>
      </c>
      <c r="AF302" s="6">
        <v>103.1833</v>
      </c>
      <c r="AG302" s="58">
        <v>2485</v>
      </c>
      <c r="AH302" s="12"/>
      <c r="AI302" s="58" t="s">
        <v>610</v>
      </c>
      <c r="AJ302" s="58"/>
      <c r="AK302" s="98"/>
      <c r="AL302" s="58" t="s">
        <v>1007</v>
      </c>
      <c r="AM302" s="53" t="s">
        <v>678</v>
      </c>
      <c r="AN302" s="84"/>
      <c r="AO302" s="84"/>
      <c r="AP302" s="65"/>
      <c r="AQ302" s="58"/>
    </row>
    <row r="303" spans="1:43" s="15" customFormat="1" ht="55.5" customHeight="1" x14ac:dyDescent="0.25">
      <c r="A303" s="66">
        <v>68</v>
      </c>
      <c r="B303" s="51" t="s">
        <v>51</v>
      </c>
      <c r="C303" s="9" t="s">
        <v>53</v>
      </c>
      <c r="D303" s="51" t="s">
        <v>834</v>
      </c>
      <c r="E303" s="51" t="s">
        <v>365</v>
      </c>
      <c r="F303" s="28" t="s">
        <v>1869</v>
      </c>
      <c r="G303" s="82" t="s">
        <v>1874</v>
      </c>
      <c r="H303" s="96" t="s">
        <v>2419</v>
      </c>
      <c r="I303" s="82" t="s">
        <v>1875</v>
      </c>
      <c r="J303" s="82" t="s">
        <v>1865</v>
      </c>
      <c r="K303" s="88" t="s">
        <v>1878</v>
      </c>
      <c r="L303" s="13">
        <v>0.38</v>
      </c>
      <c r="M303" s="5">
        <v>0.4</v>
      </c>
      <c r="N303" s="34"/>
      <c r="O303" s="57"/>
      <c r="P303" s="5"/>
      <c r="Q303" s="5"/>
      <c r="R303" s="13">
        <v>0.03</v>
      </c>
      <c r="S303" s="5">
        <v>7.0000000000000007E-2</v>
      </c>
      <c r="T303" s="5"/>
      <c r="U303" s="5"/>
      <c r="V303" s="5"/>
      <c r="W303" s="5"/>
      <c r="X303" s="54">
        <v>0.41000000000000003</v>
      </c>
      <c r="Y303" s="55">
        <v>0.40607881008493907</v>
      </c>
      <c r="Z303" s="55"/>
      <c r="AA303" s="55"/>
      <c r="AB303" s="55"/>
      <c r="AC303" s="5"/>
      <c r="AD303" s="51" t="s">
        <v>244</v>
      </c>
      <c r="AE303" s="7">
        <v>20.833333333333332</v>
      </c>
      <c r="AF303" s="7">
        <v>-89.652777777777786</v>
      </c>
      <c r="AG303" s="57">
        <v>10</v>
      </c>
      <c r="AH303" s="13" t="s">
        <v>1866</v>
      </c>
      <c r="AI303" s="57" t="s">
        <v>247</v>
      </c>
      <c r="AJ303" s="57"/>
      <c r="AK303" s="96" t="s">
        <v>1877</v>
      </c>
      <c r="AL303" s="57" t="s">
        <v>1012</v>
      </c>
      <c r="AM303" s="51" t="s">
        <v>679</v>
      </c>
      <c r="AN303" s="82" t="s">
        <v>1864</v>
      </c>
      <c r="AO303" s="96" t="s">
        <v>1876</v>
      </c>
      <c r="AP303" s="67">
        <v>3</v>
      </c>
      <c r="AQ303" s="57"/>
    </row>
    <row r="304" spans="1:43" ht="55.5" customHeight="1" x14ac:dyDescent="0.25">
      <c r="A304" s="62"/>
      <c r="B304" s="52" t="s">
        <v>51</v>
      </c>
      <c r="C304" s="59" t="s">
        <v>835</v>
      </c>
      <c r="D304" s="52" t="s">
        <v>836</v>
      </c>
      <c r="E304" s="52" t="s">
        <v>760</v>
      </c>
      <c r="F304" s="28" t="s">
        <v>1870</v>
      </c>
      <c r="G304" s="83"/>
      <c r="H304" s="97"/>
      <c r="I304" s="83"/>
      <c r="J304" s="83"/>
      <c r="K304" s="89"/>
      <c r="L304" s="54">
        <v>0.8</v>
      </c>
      <c r="M304" s="55">
        <v>0.5</v>
      </c>
      <c r="N304" s="34"/>
      <c r="O304" s="56"/>
      <c r="P304" s="55"/>
      <c r="Q304" s="55"/>
      <c r="R304" s="54">
        <v>0.11</v>
      </c>
      <c r="S304" s="55">
        <v>0.16</v>
      </c>
      <c r="T304" s="55"/>
      <c r="U304" s="55"/>
      <c r="V304" s="55"/>
      <c r="W304" s="55"/>
      <c r="X304" s="54">
        <v>0.91</v>
      </c>
      <c r="Y304" s="55">
        <v>0.52497618993626749</v>
      </c>
      <c r="Z304" s="55"/>
      <c r="AA304" s="55"/>
      <c r="AB304" s="55"/>
      <c r="AC304" s="55"/>
      <c r="AD304" s="52" t="s">
        <v>244</v>
      </c>
      <c r="AE304" s="60">
        <v>20.833333333333332</v>
      </c>
      <c r="AF304" s="60">
        <v>-89.652777777777786</v>
      </c>
      <c r="AG304" s="56">
        <v>10</v>
      </c>
      <c r="AH304" s="54" t="s">
        <v>1866</v>
      </c>
      <c r="AI304" s="56" t="s">
        <v>247</v>
      </c>
      <c r="AJ304" s="56"/>
      <c r="AK304" s="97"/>
      <c r="AL304" s="56" t="s">
        <v>1012</v>
      </c>
      <c r="AM304" s="52" t="s">
        <v>679</v>
      </c>
      <c r="AN304" s="83"/>
      <c r="AO304" s="97"/>
      <c r="AP304" s="63">
        <v>3</v>
      </c>
      <c r="AQ304" s="56"/>
    </row>
    <row r="305" spans="1:43" ht="55.5" customHeight="1" x14ac:dyDescent="0.25">
      <c r="A305" s="62"/>
      <c r="B305" s="52" t="s">
        <v>51</v>
      </c>
      <c r="C305" s="59" t="s">
        <v>52</v>
      </c>
      <c r="D305" s="52" t="s">
        <v>837</v>
      </c>
      <c r="E305" s="52" t="s">
        <v>838</v>
      </c>
      <c r="F305" s="52" t="s">
        <v>1871</v>
      </c>
      <c r="G305" s="83"/>
      <c r="H305" s="97"/>
      <c r="I305" s="83"/>
      <c r="J305" s="83"/>
      <c r="K305" s="89"/>
      <c r="L305" s="54">
        <v>0.82</v>
      </c>
      <c r="M305" s="55">
        <v>0.47</v>
      </c>
      <c r="N305" s="34"/>
      <c r="O305" s="56"/>
      <c r="P305" s="55"/>
      <c r="Q305" s="55"/>
      <c r="R305" s="54">
        <v>0.11</v>
      </c>
      <c r="S305" s="55">
        <v>0.16</v>
      </c>
      <c r="T305" s="55"/>
      <c r="U305" s="55"/>
      <c r="V305" s="55"/>
      <c r="W305" s="55"/>
      <c r="X305" s="54">
        <v>0.92999999999999994</v>
      </c>
      <c r="Y305" s="55">
        <v>0.49648766349225637</v>
      </c>
      <c r="Z305" s="55"/>
      <c r="AA305" s="55"/>
      <c r="AB305" s="55"/>
      <c r="AC305" s="55"/>
      <c r="AD305" s="52" t="s">
        <v>244</v>
      </c>
      <c r="AE305" s="60">
        <v>20.833333333333332</v>
      </c>
      <c r="AF305" s="60">
        <v>-89.652777777777786</v>
      </c>
      <c r="AG305" s="56">
        <v>10</v>
      </c>
      <c r="AH305" s="54" t="s">
        <v>1866</v>
      </c>
      <c r="AI305" s="56" t="s">
        <v>247</v>
      </c>
      <c r="AJ305" s="56"/>
      <c r="AK305" s="97"/>
      <c r="AL305" s="56" t="s">
        <v>1012</v>
      </c>
      <c r="AM305" s="52" t="s">
        <v>679</v>
      </c>
      <c r="AN305" s="83"/>
      <c r="AO305" s="97"/>
      <c r="AP305" s="63">
        <v>3</v>
      </c>
      <c r="AQ305" s="56"/>
    </row>
    <row r="306" spans="1:43" ht="55.5" customHeight="1" x14ac:dyDescent="0.25">
      <c r="A306" s="62"/>
      <c r="B306" s="52" t="s">
        <v>51</v>
      </c>
      <c r="C306" s="59" t="s">
        <v>55</v>
      </c>
      <c r="D306" s="52" t="s">
        <v>818</v>
      </c>
      <c r="E306" s="52" t="s">
        <v>270</v>
      </c>
      <c r="F306" s="28" t="s">
        <v>1872</v>
      </c>
      <c r="G306" s="83"/>
      <c r="H306" s="97"/>
      <c r="I306" s="83"/>
      <c r="J306" s="83"/>
      <c r="K306" s="89"/>
      <c r="L306" s="54">
        <v>0.89</v>
      </c>
      <c r="M306" s="55">
        <v>0.36</v>
      </c>
      <c r="N306" s="56"/>
      <c r="O306" s="56"/>
      <c r="P306" s="55"/>
      <c r="Q306" s="55"/>
      <c r="R306" s="54">
        <v>0.08</v>
      </c>
      <c r="S306" s="55">
        <v>0.16</v>
      </c>
      <c r="T306" s="55"/>
      <c r="U306" s="55"/>
      <c r="V306" s="55"/>
      <c r="W306" s="55"/>
      <c r="X306" s="54">
        <v>0.97</v>
      </c>
      <c r="Y306" s="55">
        <v>0.39395431207184417</v>
      </c>
      <c r="Z306" s="55"/>
      <c r="AA306" s="55"/>
      <c r="AB306" s="55"/>
      <c r="AC306" s="55"/>
      <c r="AD306" s="53" t="s">
        <v>244</v>
      </c>
      <c r="AE306" s="6">
        <v>20.833333333333332</v>
      </c>
      <c r="AF306" s="6">
        <v>-89.652777777777786</v>
      </c>
      <c r="AG306" s="30">
        <v>10</v>
      </c>
      <c r="AH306" s="54" t="s">
        <v>1866</v>
      </c>
      <c r="AI306" s="56" t="s">
        <v>247</v>
      </c>
      <c r="AJ306" s="56"/>
      <c r="AK306" s="97"/>
      <c r="AL306" s="56" t="s">
        <v>1012</v>
      </c>
      <c r="AM306" s="52" t="s">
        <v>679</v>
      </c>
      <c r="AN306" s="83"/>
      <c r="AO306" s="97"/>
      <c r="AP306" s="63">
        <v>3</v>
      </c>
      <c r="AQ306" s="56"/>
    </row>
    <row r="307" spans="1:43" ht="55.5" customHeight="1" x14ac:dyDescent="0.25">
      <c r="A307" s="62"/>
      <c r="B307" s="52" t="s">
        <v>51</v>
      </c>
      <c r="C307" s="59" t="s">
        <v>54</v>
      </c>
      <c r="D307" s="52" t="s">
        <v>839</v>
      </c>
      <c r="E307" s="52" t="s">
        <v>270</v>
      </c>
      <c r="F307" s="28" t="s">
        <v>1873</v>
      </c>
      <c r="G307" s="83"/>
      <c r="H307" s="97"/>
      <c r="I307" s="83"/>
      <c r="J307" s="83"/>
      <c r="K307" s="89"/>
      <c r="L307" s="54">
        <v>0.12</v>
      </c>
      <c r="M307" s="55">
        <v>0.12</v>
      </c>
      <c r="N307" s="56"/>
      <c r="O307" s="56"/>
      <c r="P307" s="55"/>
      <c r="Q307" s="55"/>
      <c r="R307" s="54">
        <v>0.01</v>
      </c>
      <c r="S307" s="55">
        <v>0.02</v>
      </c>
      <c r="T307" s="55"/>
      <c r="U307" s="55"/>
      <c r="V307" s="55"/>
      <c r="W307" s="55"/>
      <c r="X307" s="54">
        <v>0.13</v>
      </c>
      <c r="Y307" s="55">
        <v>0.1216552506059644</v>
      </c>
      <c r="Z307" s="55"/>
      <c r="AA307" s="55"/>
      <c r="AB307" s="55"/>
      <c r="AC307" s="55"/>
      <c r="AD307" s="4" t="s">
        <v>245</v>
      </c>
      <c r="AE307" s="8">
        <v>20.879166666666666</v>
      </c>
      <c r="AF307" s="8">
        <v>-89.653333333333336</v>
      </c>
      <c r="AG307" s="31">
        <v>14</v>
      </c>
      <c r="AH307" s="54" t="s">
        <v>1866</v>
      </c>
      <c r="AI307" s="56" t="s">
        <v>247</v>
      </c>
      <c r="AJ307" s="56"/>
      <c r="AK307" s="97"/>
      <c r="AL307" s="56" t="s">
        <v>1012</v>
      </c>
      <c r="AM307" s="52" t="s">
        <v>679</v>
      </c>
      <c r="AN307" s="83"/>
      <c r="AO307" s="97"/>
      <c r="AP307" s="63">
        <v>3</v>
      </c>
      <c r="AQ307" s="56"/>
    </row>
    <row r="308" spans="1:43" s="16" customFormat="1" ht="55.5" customHeight="1" x14ac:dyDescent="0.25">
      <c r="A308" s="64"/>
      <c r="B308" s="53" t="s">
        <v>51</v>
      </c>
      <c r="C308" s="10" t="s">
        <v>151</v>
      </c>
      <c r="D308" s="53" t="s">
        <v>840</v>
      </c>
      <c r="E308" s="53" t="s">
        <v>354</v>
      </c>
      <c r="F308" s="28" t="s">
        <v>1868</v>
      </c>
      <c r="G308" s="84"/>
      <c r="H308" s="98"/>
      <c r="I308" s="84"/>
      <c r="J308" s="84"/>
      <c r="K308" s="90"/>
      <c r="L308" s="12">
        <v>0.22</v>
      </c>
      <c r="M308" s="1">
        <v>0.22</v>
      </c>
      <c r="N308" s="58"/>
      <c r="O308" s="58"/>
      <c r="P308" s="1"/>
      <c r="Q308" s="1"/>
      <c r="R308" s="12">
        <v>0.01</v>
      </c>
      <c r="S308" s="1">
        <v>0.03</v>
      </c>
      <c r="T308" s="1"/>
      <c r="U308" s="1"/>
      <c r="V308" s="1"/>
      <c r="W308" s="1"/>
      <c r="X308" s="12">
        <v>0.23</v>
      </c>
      <c r="Y308" s="1">
        <v>0.22203603311174516</v>
      </c>
      <c r="Z308" s="1"/>
      <c r="AA308" s="1"/>
      <c r="AB308" s="1"/>
      <c r="AC308" s="1"/>
      <c r="AD308" s="53" t="s">
        <v>246</v>
      </c>
      <c r="AE308" s="6">
        <v>20.815555555555555</v>
      </c>
      <c r="AF308" s="6">
        <v>-89.245000000000005</v>
      </c>
      <c r="AG308" s="58">
        <v>14</v>
      </c>
      <c r="AH308" s="12" t="s">
        <v>1867</v>
      </c>
      <c r="AI308" s="58" t="s">
        <v>247</v>
      </c>
      <c r="AJ308" s="58"/>
      <c r="AK308" s="98"/>
      <c r="AL308" s="56" t="s">
        <v>1012</v>
      </c>
      <c r="AM308" s="53" t="s">
        <v>679</v>
      </c>
      <c r="AN308" s="84"/>
      <c r="AO308" s="98"/>
      <c r="AP308" s="65">
        <v>3</v>
      </c>
      <c r="AQ308" s="58"/>
    </row>
    <row r="309" spans="1:43" s="15" customFormat="1" ht="55.5" customHeight="1" x14ac:dyDescent="0.25">
      <c r="A309" s="66">
        <v>69</v>
      </c>
      <c r="B309" s="51" t="s">
        <v>153</v>
      </c>
      <c r="C309" s="9" t="s">
        <v>156</v>
      </c>
      <c r="D309" s="51" t="s">
        <v>841</v>
      </c>
      <c r="E309" s="51" t="s">
        <v>251</v>
      </c>
      <c r="F309" s="82" t="s">
        <v>1883</v>
      </c>
      <c r="G309" s="82" t="s">
        <v>1885</v>
      </c>
      <c r="H309" s="96" t="s">
        <v>2420</v>
      </c>
      <c r="I309" s="82" t="s">
        <v>1884</v>
      </c>
      <c r="J309" s="82" t="s">
        <v>1879</v>
      </c>
      <c r="K309" s="88" t="s">
        <v>1886</v>
      </c>
      <c r="L309" s="13">
        <v>1</v>
      </c>
      <c r="M309" s="5"/>
      <c r="N309" s="57"/>
      <c r="O309" s="57"/>
      <c r="P309" s="5"/>
      <c r="Q309" s="5"/>
      <c r="R309" s="13"/>
      <c r="S309" s="5"/>
      <c r="T309" s="5"/>
      <c r="U309" s="5"/>
      <c r="V309" s="5"/>
      <c r="W309" s="5"/>
      <c r="X309" s="54"/>
      <c r="Y309" s="55"/>
      <c r="Z309" s="55"/>
      <c r="AA309" s="55"/>
      <c r="AB309" s="55"/>
      <c r="AC309" s="5"/>
      <c r="AD309" s="51" t="s">
        <v>339</v>
      </c>
      <c r="AE309" s="7">
        <v>26.520499999999998</v>
      </c>
      <c r="AF309" s="7">
        <v>106.3498</v>
      </c>
      <c r="AG309" s="57">
        <v>1306</v>
      </c>
      <c r="AH309" s="13"/>
      <c r="AI309" s="57" t="s">
        <v>206</v>
      </c>
      <c r="AJ309" s="57"/>
      <c r="AK309" s="96" t="s">
        <v>1881</v>
      </c>
      <c r="AL309" s="57" t="s">
        <v>1013</v>
      </c>
      <c r="AM309" s="51" t="s">
        <v>676</v>
      </c>
      <c r="AN309" s="82" t="s">
        <v>1880</v>
      </c>
      <c r="AO309" s="96" t="s">
        <v>1014</v>
      </c>
      <c r="AP309" s="67"/>
      <c r="AQ309" s="57"/>
    </row>
    <row r="310" spans="1:43" ht="55.5" customHeight="1" x14ac:dyDescent="0.25">
      <c r="A310" s="62"/>
      <c r="B310" s="52" t="s">
        <v>153</v>
      </c>
      <c r="C310" s="59" t="s">
        <v>158</v>
      </c>
      <c r="D310" s="52" t="s">
        <v>842</v>
      </c>
      <c r="E310" s="52" t="s">
        <v>251</v>
      </c>
      <c r="F310" s="83"/>
      <c r="G310" s="83"/>
      <c r="H310" s="97"/>
      <c r="I310" s="83"/>
      <c r="J310" s="83"/>
      <c r="K310" s="89"/>
      <c r="L310" s="54">
        <v>1</v>
      </c>
      <c r="M310" s="55"/>
      <c r="N310" s="56"/>
      <c r="O310" s="56"/>
      <c r="P310" s="55"/>
      <c r="Q310" s="55"/>
      <c r="R310" s="54"/>
      <c r="S310" s="55"/>
      <c r="T310" s="55"/>
      <c r="U310" s="55"/>
      <c r="V310" s="55"/>
      <c r="W310" s="55"/>
      <c r="X310" s="54"/>
      <c r="Y310" s="55"/>
      <c r="Z310" s="55"/>
      <c r="AA310" s="55"/>
      <c r="AB310" s="55"/>
      <c r="AC310" s="55"/>
      <c r="AD310" s="52" t="s">
        <v>339</v>
      </c>
      <c r="AE310" s="60">
        <v>26.520499999999998</v>
      </c>
      <c r="AF310" s="60">
        <v>106.3498</v>
      </c>
      <c r="AG310" s="56">
        <v>1306</v>
      </c>
      <c r="AH310" s="54"/>
      <c r="AI310" s="56" t="s">
        <v>206</v>
      </c>
      <c r="AJ310" s="56"/>
      <c r="AK310" s="97"/>
      <c r="AL310" s="56" t="s">
        <v>1013</v>
      </c>
      <c r="AM310" s="52" t="s">
        <v>676</v>
      </c>
      <c r="AN310" s="83"/>
      <c r="AO310" s="97"/>
      <c r="AP310" s="63"/>
      <c r="AQ310" s="56"/>
    </row>
    <row r="311" spans="1:43" ht="55.5" customHeight="1" x14ac:dyDescent="0.25">
      <c r="A311" s="62"/>
      <c r="B311" s="52" t="s">
        <v>153</v>
      </c>
      <c r="C311" s="59" t="s">
        <v>157</v>
      </c>
      <c r="D311" s="52" t="s">
        <v>843</v>
      </c>
      <c r="E311" s="52" t="s">
        <v>360</v>
      </c>
      <c r="F311" s="83"/>
      <c r="G311" s="83"/>
      <c r="H311" s="97"/>
      <c r="I311" s="83"/>
      <c r="J311" s="83"/>
      <c r="K311" s="89"/>
      <c r="L311" s="54">
        <v>1</v>
      </c>
      <c r="M311" s="55"/>
      <c r="N311" s="55"/>
      <c r="O311" s="55"/>
      <c r="P311" s="55"/>
      <c r="Q311" s="55"/>
      <c r="R311" s="54"/>
      <c r="S311" s="55"/>
      <c r="T311" s="55"/>
      <c r="U311" s="55"/>
      <c r="V311" s="55"/>
      <c r="W311" s="55"/>
      <c r="X311" s="54"/>
      <c r="Y311" s="55"/>
      <c r="Z311" s="55"/>
      <c r="AA311" s="55"/>
      <c r="AB311" s="55"/>
      <c r="AC311" s="55"/>
      <c r="AD311" s="52" t="s">
        <v>339</v>
      </c>
      <c r="AE311" s="60">
        <v>26.520499999999998</v>
      </c>
      <c r="AF311" s="60">
        <v>106.3498</v>
      </c>
      <c r="AG311" s="56">
        <v>1306</v>
      </c>
      <c r="AH311" s="54"/>
      <c r="AI311" s="56" t="s">
        <v>206</v>
      </c>
      <c r="AJ311" s="56"/>
      <c r="AK311" s="97"/>
      <c r="AL311" s="56" t="s">
        <v>1013</v>
      </c>
      <c r="AM311" s="52" t="s">
        <v>676</v>
      </c>
      <c r="AN311" s="83"/>
      <c r="AO311" s="97"/>
      <c r="AP311" s="63"/>
      <c r="AQ311" s="56"/>
    </row>
    <row r="312" spans="1:43" ht="55.5" customHeight="1" x14ac:dyDescent="0.25">
      <c r="A312" s="62"/>
      <c r="B312" s="52" t="s">
        <v>153</v>
      </c>
      <c r="C312" s="59" t="s">
        <v>155</v>
      </c>
      <c r="D312" s="52" t="s">
        <v>818</v>
      </c>
      <c r="E312" s="52" t="s">
        <v>360</v>
      </c>
      <c r="F312" s="83"/>
      <c r="G312" s="83"/>
      <c r="H312" s="97"/>
      <c r="I312" s="83"/>
      <c r="J312" s="83"/>
      <c r="K312" s="89"/>
      <c r="L312" s="54">
        <v>0.94</v>
      </c>
      <c r="M312" s="55"/>
      <c r="N312" s="56"/>
      <c r="O312" s="56"/>
      <c r="P312" s="55"/>
      <c r="Q312" s="55"/>
      <c r="R312" s="54"/>
      <c r="S312" s="55"/>
      <c r="T312" s="55"/>
      <c r="U312" s="55"/>
      <c r="V312" s="55"/>
      <c r="W312" s="55"/>
      <c r="X312" s="54"/>
      <c r="Y312" s="55"/>
      <c r="Z312" s="55"/>
      <c r="AA312" s="55"/>
      <c r="AB312" s="55"/>
      <c r="AC312" s="55"/>
      <c r="AD312" s="52" t="s">
        <v>339</v>
      </c>
      <c r="AE312" s="60">
        <v>26.520499999999998</v>
      </c>
      <c r="AF312" s="60">
        <v>106.3498</v>
      </c>
      <c r="AG312" s="56">
        <v>1306</v>
      </c>
      <c r="AH312" s="54"/>
      <c r="AI312" s="56" t="s">
        <v>206</v>
      </c>
      <c r="AJ312" s="56"/>
      <c r="AK312" s="97"/>
      <c r="AL312" s="56" t="s">
        <v>1013</v>
      </c>
      <c r="AM312" s="52" t="s">
        <v>676</v>
      </c>
      <c r="AN312" s="83"/>
      <c r="AO312" s="97"/>
      <c r="AP312" s="63"/>
      <c r="AQ312" s="56"/>
    </row>
    <row r="313" spans="1:43" ht="55.5" customHeight="1" x14ac:dyDescent="0.25">
      <c r="A313" s="62"/>
      <c r="B313" s="52" t="s">
        <v>153</v>
      </c>
      <c r="C313" s="59" t="s">
        <v>156</v>
      </c>
      <c r="D313" s="52" t="s">
        <v>841</v>
      </c>
      <c r="E313" s="52" t="s">
        <v>251</v>
      </c>
      <c r="F313" s="83" t="s">
        <v>1882</v>
      </c>
      <c r="G313" s="83"/>
      <c r="H313" s="97"/>
      <c r="I313" s="83"/>
      <c r="J313" s="83"/>
      <c r="K313" s="89"/>
      <c r="L313" s="54">
        <v>0.84</v>
      </c>
      <c r="M313" s="55"/>
      <c r="N313" s="56"/>
      <c r="O313" s="56"/>
      <c r="P313" s="55"/>
      <c r="Q313" s="55"/>
      <c r="R313" s="54"/>
      <c r="S313" s="55"/>
      <c r="T313" s="55"/>
      <c r="U313" s="55"/>
      <c r="V313" s="55"/>
      <c r="W313" s="55"/>
      <c r="X313" s="54"/>
      <c r="Y313" s="55"/>
      <c r="Z313" s="55"/>
      <c r="AA313" s="55"/>
      <c r="AB313" s="55"/>
      <c r="AC313" s="55"/>
      <c r="AD313" s="52" t="s">
        <v>340</v>
      </c>
      <c r="AE313" s="60">
        <v>26.514199999999999</v>
      </c>
      <c r="AF313" s="60">
        <v>106.34</v>
      </c>
      <c r="AG313" s="56">
        <v>1353</v>
      </c>
      <c r="AH313" s="54"/>
      <c r="AI313" s="56" t="s">
        <v>206</v>
      </c>
      <c r="AJ313" s="56"/>
      <c r="AK313" s="97"/>
      <c r="AL313" s="56" t="s">
        <v>1013</v>
      </c>
      <c r="AM313" s="52" t="s">
        <v>676</v>
      </c>
      <c r="AN313" s="83"/>
      <c r="AO313" s="97"/>
      <c r="AP313" s="63"/>
      <c r="AQ313" s="56"/>
    </row>
    <row r="314" spans="1:43" ht="55.5" customHeight="1" x14ac:dyDescent="0.25">
      <c r="A314" s="62"/>
      <c r="B314" s="52" t="s">
        <v>153</v>
      </c>
      <c r="C314" s="59" t="s">
        <v>158</v>
      </c>
      <c r="D314" s="52" t="s">
        <v>842</v>
      </c>
      <c r="E314" s="52" t="s">
        <v>251</v>
      </c>
      <c r="F314" s="83"/>
      <c r="G314" s="83"/>
      <c r="H314" s="97"/>
      <c r="I314" s="83"/>
      <c r="J314" s="83"/>
      <c r="K314" s="89"/>
      <c r="L314" s="54">
        <v>1</v>
      </c>
      <c r="M314" s="55"/>
      <c r="N314" s="56"/>
      <c r="O314" s="56"/>
      <c r="P314" s="55"/>
      <c r="Q314" s="55"/>
      <c r="R314" s="54"/>
      <c r="S314" s="55"/>
      <c r="T314" s="55"/>
      <c r="U314" s="55"/>
      <c r="V314" s="55"/>
      <c r="W314" s="55"/>
      <c r="X314" s="54"/>
      <c r="Y314" s="55"/>
      <c r="Z314" s="55"/>
      <c r="AA314" s="55"/>
      <c r="AB314" s="55"/>
      <c r="AC314" s="55"/>
      <c r="AD314" s="52" t="s">
        <v>340</v>
      </c>
      <c r="AE314" s="60">
        <v>26.514199999999999</v>
      </c>
      <c r="AF314" s="60">
        <v>106.34</v>
      </c>
      <c r="AG314" s="56">
        <v>1353</v>
      </c>
      <c r="AH314" s="54"/>
      <c r="AI314" s="56" t="s">
        <v>206</v>
      </c>
      <c r="AJ314" s="56"/>
      <c r="AK314" s="97"/>
      <c r="AL314" s="56" t="s">
        <v>1013</v>
      </c>
      <c r="AM314" s="52" t="s">
        <v>676</v>
      </c>
      <c r="AN314" s="83"/>
      <c r="AO314" s="97"/>
      <c r="AP314" s="63"/>
      <c r="AQ314" s="56"/>
    </row>
    <row r="315" spans="1:43" ht="55.5" customHeight="1" x14ac:dyDescent="0.25">
      <c r="A315" s="62"/>
      <c r="B315" s="52" t="s">
        <v>153</v>
      </c>
      <c r="C315" s="59" t="s">
        <v>157</v>
      </c>
      <c r="D315" s="52" t="s">
        <v>843</v>
      </c>
      <c r="E315" s="52" t="s">
        <v>360</v>
      </c>
      <c r="F315" s="83"/>
      <c r="G315" s="83"/>
      <c r="H315" s="97"/>
      <c r="I315" s="83"/>
      <c r="J315" s="83"/>
      <c r="K315" s="89"/>
      <c r="L315" s="54">
        <v>0.86</v>
      </c>
      <c r="M315" s="55"/>
      <c r="N315" s="56"/>
      <c r="O315" s="56"/>
      <c r="P315" s="55"/>
      <c r="Q315" s="55"/>
      <c r="R315" s="54"/>
      <c r="S315" s="55"/>
      <c r="T315" s="55"/>
      <c r="U315" s="55"/>
      <c r="V315" s="55"/>
      <c r="W315" s="55"/>
      <c r="X315" s="54"/>
      <c r="Y315" s="55"/>
      <c r="Z315" s="55"/>
      <c r="AA315" s="55"/>
      <c r="AB315" s="55"/>
      <c r="AC315" s="55"/>
      <c r="AD315" s="52" t="s">
        <v>340</v>
      </c>
      <c r="AE315" s="60">
        <v>26.514199999999999</v>
      </c>
      <c r="AF315" s="60">
        <v>106.34</v>
      </c>
      <c r="AG315" s="56">
        <v>1353</v>
      </c>
      <c r="AH315" s="54"/>
      <c r="AI315" s="56" t="s">
        <v>206</v>
      </c>
      <c r="AJ315" s="56"/>
      <c r="AK315" s="97"/>
      <c r="AL315" s="56" t="s">
        <v>1013</v>
      </c>
      <c r="AM315" s="52" t="s">
        <v>676</v>
      </c>
      <c r="AN315" s="83"/>
      <c r="AO315" s="97"/>
      <c r="AP315" s="63"/>
      <c r="AQ315" s="56"/>
    </row>
    <row r="316" spans="1:43" s="16" customFormat="1" ht="55.5" customHeight="1" x14ac:dyDescent="0.25">
      <c r="A316" s="64"/>
      <c r="B316" s="53" t="s">
        <v>153</v>
      </c>
      <c r="C316" s="10" t="s">
        <v>154</v>
      </c>
      <c r="D316" s="53" t="s">
        <v>2021</v>
      </c>
      <c r="E316" s="53" t="s">
        <v>354</v>
      </c>
      <c r="F316" s="84"/>
      <c r="G316" s="84"/>
      <c r="H316" s="98"/>
      <c r="I316" s="84"/>
      <c r="J316" s="84"/>
      <c r="K316" s="90"/>
      <c r="L316" s="12">
        <v>0</v>
      </c>
      <c r="M316" s="1"/>
      <c r="N316" s="58"/>
      <c r="O316" s="58"/>
      <c r="P316" s="1"/>
      <c r="Q316" s="1"/>
      <c r="R316" s="12"/>
      <c r="S316" s="1"/>
      <c r="T316" s="1"/>
      <c r="U316" s="1"/>
      <c r="V316" s="1"/>
      <c r="W316" s="1"/>
      <c r="X316" s="12"/>
      <c r="Y316" s="1"/>
      <c r="Z316" s="1"/>
      <c r="AA316" s="1"/>
      <c r="AB316" s="1"/>
      <c r="AC316" s="1"/>
      <c r="AD316" s="53" t="s">
        <v>340</v>
      </c>
      <c r="AE316" s="6">
        <v>26.514199999999999</v>
      </c>
      <c r="AF316" s="6">
        <v>106.34</v>
      </c>
      <c r="AG316" s="58">
        <v>1353</v>
      </c>
      <c r="AH316" s="12"/>
      <c r="AI316" s="58" t="s">
        <v>206</v>
      </c>
      <c r="AJ316" s="58"/>
      <c r="AK316" s="98"/>
      <c r="AL316" s="58" t="s">
        <v>1013</v>
      </c>
      <c r="AM316" s="53" t="s">
        <v>676</v>
      </c>
      <c r="AN316" s="84"/>
      <c r="AO316" s="98"/>
      <c r="AP316" s="65"/>
      <c r="AQ316" s="58"/>
    </row>
    <row r="317" spans="1:43" ht="55.5" customHeight="1" x14ac:dyDescent="0.25">
      <c r="A317" s="62">
        <v>70</v>
      </c>
      <c r="B317" s="52" t="s">
        <v>1998</v>
      </c>
      <c r="C317" s="59" t="s">
        <v>2015</v>
      </c>
      <c r="D317" s="52" t="s">
        <v>2023</v>
      </c>
      <c r="E317" s="52" t="s">
        <v>2022</v>
      </c>
      <c r="F317" s="48" t="s">
        <v>2011</v>
      </c>
      <c r="G317" s="82" t="s">
        <v>2028</v>
      </c>
      <c r="H317" s="82" t="s">
        <v>2422</v>
      </c>
      <c r="I317" s="82"/>
      <c r="J317" s="82" t="s">
        <v>2005</v>
      </c>
      <c r="K317" s="88" t="s">
        <v>2350</v>
      </c>
      <c r="L317" s="54"/>
      <c r="M317" s="55"/>
      <c r="N317" s="55">
        <v>0.06</v>
      </c>
      <c r="O317" s="56"/>
      <c r="P317" s="55"/>
      <c r="Q317" s="55"/>
      <c r="R317" s="54"/>
      <c r="S317" s="55"/>
      <c r="T317" s="55">
        <v>0.04</v>
      </c>
      <c r="U317" s="55"/>
      <c r="V317" s="55"/>
      <c r="W317" s="55"/>
      <c r="X317" s="54"/>
      <c r="Y317" s="55"/>
      <c r="Z317" s="55">
        <v>0.1</v>
      </c>
      <c r="AA317" s="55"/>
      <c r="AB317" s="55"/>
      <c r="AC317" s="55"/>
      <c r="AD317" s="4" t="s">
        <v>2000</v>
      </c>
      <c r="AE317" s="8">
        <v>-15.9008</v>
      </c>
      <c r="AF317" s="8">
        <v>-47.871600000000001</v>
      </c>
      <c r="AG317" s="31">
        <v>1155</v>
      </c>
      <c r="AH317" s="54" t="s">
        <v>2029</v>
      </c>
      <c r="AI317" s="56" t="s">
        <v>2006</v>
      </c>
      <c r="AJ317" s="56"/>
      <c r="AK317" s="96" t="s">
        <v>2020</v>
      </c>
      <c r="AL317" s="56" t="s">
        <v>2007</v>
      </c>
      <c r="AM317" s="52" t="s">
        <v>679</v>
      </c>
      <c r="AN317" s="82" t="s">
        <v>2034</v>
      </c>
      <c r="AO317" s="82" t="s">
        <v>2035</v>
      </c>
      <c r="AP317" s="63">
        <v>3</v>
      </c>
      <c r="AQ317" s="56"/>
    </row>
    <row r="318" spans="1:43" ht="55.5" customHeight="1" x14ac:dyDescent="0.25">
      <c r="A318" s="62"/>
      <c r="B318" s="52" t="s">
        <v>1998</v>
      </c>
      <c r="C318" s="59" t="s">
        <v>2016</v>
      </c>
      <c r="D318" s="52" t="s">
        <v>2024</v>
      </c>
      <c r="E318" s="52" t="s">
        <v>251</v>
      </c>
      <c r="F318" s="49" t="s">
        <v>2011</v>
      </c>
      <c r="G318" s="83"/>
      <c r="H318" s="83"/>
      <c r="I318" s="83"/>
      <c r="J318" s="83"/>
      <c r="K318" s="89"/>
      <c r="L318" s="54"/>
      <c r="M318" s="55"/>
      <c r="N318" s="55">
        <v>0.02</v>
      </c>
      <c r="O318" s="56"/>
      <c r="P318" s="55"/>
      <c r="Q318" s="55"/>
      <c r="R318" s="54"/>
      <c r="S318" s="55"/>
      <c r="T318" s="55">
        <v>0.06</v>
      </c>
      <c r="U318" s="55"/>
      <c r="V318" s="55"/>
      <c r="W318" s="55"/>
      <c r="X318" s="54"/>
      <c r="Y318" s="55"/>
      <c r="Z318" s="55">
        <v>0.08</v>
      </c>
      <c r="AA318" s="55"/>
      <c r="AB318" s="55"/>
      <c r="AC318" s="55"/>
      <c r="AD318" s="4" t="s">
        <v>2001</v>
      </c>
      <c r="AE318" s="8">
        <v>-15.9031</v>
      </c>
      <c r="AF318" s="8">
        <v>-47.880899999999997</v>
      </c>
      <c r="AG318" s="31">
        <v>1145</v>
      </c>
      <c r="AH318" s="54" t="s">
        <v>2030</v>
      </c>
      <c r="AI318" s="56" t="s">
        <v>2006</v>
      </c>
      <c r="AJ318" s="56"/>
      <c r="AK318" s="97"/>
      <c r="AL318" s="56" t="s">
        <v>2007</v>
      </c>
      <c r="AM318" s="52" t="s">
        <v>679</v>
      </c>
      <c r="AN318" s="83"/>
      <c r="AO318" s="83"/>
      <c r="AP318" s="63">
        <v>3</v>
      </c>
      <c r="AQ318" s="56"/>
    </row>
    <row r="319" spans="1:43" ht="55.5" customHeight="1" x14ac:dyDescent="0.25">
      <c r="A319" s="62"/>
      <c r="B319" s="52" t="s">
        <v>1998</v>
      </c>
      <c r="C319" s="59" t="s">
        <v>2017</v>
      </c>
      <c r="D319" s="52"/>
      <c r="E319" s="52" t="s">
        <v>2025</v>
      </c>
      <c r="F319" s="49" t="s">
        <v>2012</v>
      </c>
      <c r="G319" s="83"/>
      <c r="H319" s="83"/>
      <c r="I319" s="83"/>
      <c r="J319" s="83"/>
      <c r="K319" s="89"/>
      <c r="L319" s="54"/>
      <c r="M319" s="55"/>
      <c r="N319" s="55">
        <v>0.01</v>
      </c>
      <c r="O319" s="56"/>
      <c r="P319" s="55"/>
      <c r="Q319" s="55"/>
      <c r="R319" s="54"/>
      <c r="S319" s="55"/>
      <c r="T319" s="55">
        <v>7.0000000000000007E-2</v>
      </c>
      <c r="U319" s="55"/>
      <c r="V319" s="55"/>
      <c r="W319" s="55"/>
      <c r="X319" s="54"/>
      <c r="Y319" s="55"/>
      <c r="Z319" s="55">
        <v>0.09</v>
      </c>
      <c r="AA319" s="55"/>
      <c r="AB319" s="55"/>
      <c r="AC319" s="55"/>
      <c r="AD319" s="4" t="s">
        <v>2002</v>
      </c>
      <c r="AE319" s="8">
        <v>-15.9057</v>
      </c>
      <c r="AF319" s="8">
        <v>-47.889099999999999</v>
      </c>
      <c r="AG319" s="31">
        <v>1128</v>
      </c>
      <c r="AH319" s="54" t="s">
        <v>2032</v>
      </c>
      <c r="AI319" s="56" t="s">
        <v>2006</v>
      </c>
      <c r="AJ319" s="56"/>
      <c r="AK319" s="97"/>
      <c r="AL319" s="56" t="s">
        <v>2009</v>
      </c>
      <c r="AM319" s="52" t="s">
        <v>679</v>
      </c>
      <c r="AN319" s="83"/>
      <c r="AO319" s="83"/>
      <c r="AP319" s="63">
        <v>3</v>
      </c>
      <c r="AQ319" s="56"/>
    </row>
    <row r="320" spans="1:43" ht="55.5" customHeight="1" x14ac:dyDescent="0.25">
      <c r="A320" s="62"/>
      <c r="B320" s="52" t="s">
        <v>1998</v>
      </c>
      <c r="C320" s="59" t="s">
        <v>2018</v>
      </c>
      <c r="D320" s="52" t="s">
        <v>2026</v>
      </c>
      <c r="E320" s="52" t="s">
        <v>853</v>
      </c>
      <c r="F320" s="49" t="s">
        <v>2012</v>
      </c>
      <c r="G320" s="83"/>
      <c r="H320" s="83"/>
      <c r="I320" s="83"/>
      <c r="J320" s="83"/>
      <c r="K320" s="89"/>
      <c r="L320" s="54"/>
      <c r="M320" s="55"/>
      <c r="N320" s="55">
        <v>0</v>
      </c>
      <c r="O320" s="56"/>
      <c r="P320" s="55"/>
      <c r="Q320" s="55"/>
      <c r="R320" s="54"/>
      <c r="S320" s="55"/>
      <c r="T320" s="55">
        <v>0</v>
      </c>
      <c r="U320" s="55"/>
      <c r="V320" s="55"/>
      <c r="W320" s="55"/>
      <c r="X320" s="54"/>
      <c r="Y320" s="55"/>
      <c r="Z320" s="55">
        <v>0</v>
      </c>
      <c r="AA320" s="55"/>
      <c r="AB320" s="55"/>
      <c r="AC320" s="55"/>
      <c r="AD320" s="4" t="s">
        <v>2003</v>
      </c>
      <c r="AE320" s="8">
        <v>-15.9084</v>
      </c>
      <c r="AF320" s="8">
        <v>-47.897500000000001</v>
      </c>
      <c r="AG320" s="31">
        <v>1086</v>
      </c>
      <c r="AH320" s="54" t="s">
        <v>2031</v>
      </c>
      <c r="AI320" s="56"/>
      <c r="AJ320" s="56" t="s">
        <v>2019</v>
      </c>
      <c r="AK320" s="97"/>
      <c r="AL320" s="56" t="s">
        <v>2009</v>
      </c>
      <c r="AM320" s="52" t="s">
        <v>679</v>
      </c>
      <c r="AN320" s="83"/>
      <c r="AO320" s="83"/>
      <c r="AP320" s="63">
        <v>4</v>
      </c>
      <c r="AQ320" s="56"/>
    </row>
    <row r="321" spans="1:43" s="16" customFormat="1" ht="55.5" customHeight="1" x14ac:dyDescent="0.25">
      <c r="A321" s="64"/>
      <c r="B321" s="53" t="s">
        <v>1998</v>
      </c>
      <c r="C321" s="10" t="s">
        <v>2014</v>
      </c>
      <c r="D321" s="53"/>
      <c r="E321" s="53" t="s">
        <v>2027</v>
      </c>
      <c r="F321" s="50" t="s">
        <v>2013</v>
      </c>
      <c r="G321" s="84"/>
      <c r="H321" s="84"/>
      <c r="I321" s="84"/>
      <c r="J321" s="84"/>
      <c r="K321" s="90"/>
      <c r="L321" s="12"/>
      <c r="M321" s="1"/>
      <c r="N321" s="1">
        <v>0</v>
      </c>
      <c r="O321" s="58"/>
      <c r="P321" s="1"/>
      <c r="Q321" s="1"/>
      <c r="R321" s="12"/>
      <c r="S321" s="1"/>
      <c r="T321" s="1">
        <v>0</v>
      </c>
      <c r="U321" s="1"/>
      <c r="V321" s="1"/>
      <c r="W321" s="1"/>
      <c r="X321" s="12"/>
      <c r="Y321" s="1"/>
      <c r="Z321" s="1">
        <v>0</v>
      </c>
      <c r="AA321" s="1"/>
      <c r="AB321" s="1"/>
      <c r="AC321" s="1"/>
      <c r="AD321" s="53" t="s">
        <v>2004</v>
      </c>
      <c r="AE321" s="6">
        <v>-15.9107</v>
      </c>
      <c r="AF321" s="6">
        <v>-47.905999999999999</v>
      </c>
      <c r="AG321" s="30">
        <v>1045</v>
      </c>
      <c r="AH321" s="12" t="s">
        <v>2033</v>
      </c>
      <c r="AI321" s="58"/>
      <c r="AJ321" s="58" t="s">
        <v>2010</v>
      </c>
      <c r="AK321" s="98"/>
      <c r="AL321" s="58" t="s">
        <v>2008</v>
      </c>
      <c r="AM321" s="50" t="s">
        <v>679</v>
      </c>
      <c r="AN321" s="84"/>
      <c r="AO321" s="84"/>
      <c r="AP321" s="65">
        <v>4</v>
      </c>
      <c r="AQ321" s="58"/>
    </row>
    <row r="322" spans="1:43" ht="55.5" customHeight="1" x14ac:dyDescent="0.25">
      <c r="A322" s="62">
        <v>71</v>
      </c>
      <c r="B322" s="52" t="s">
        <v>56</v>
      </c>
      <c r="C322" s="59" t="s">
        <v>22</v>
      </c>
      <c r="D322" s="52" t="s">
        <v>844</v>
      </c>
      <c r="E322" s="52" t="s">
        <v>270</v>
      </c>
      <c r="F322" s="83" t="s">
        <v>1900</v>
      </c>
      <c r="G322" s="83" t="s">
        <v>1901</v>
      </c>
      <c r="H322" s="97" t="s">
        <v>2421</v>
      </c>
      <c r="I322" s="83" t="s">
        <v>1899</v>
      </c>
      <c r="J322" s="83" t="s">
        <v>1897</v>
      </c>
      <c r="K322" s="92" t="s">
        <v>1902</v>
      </c>
      <c r="L322" s="54"/>
      <c r="M322" s="55"/>
      <c r="N322" s="55"/>
      <c r="O322" s="55"/>
      <c r="P322" s="55"/>
      <c r="Q322" s="55"/>
      <c r="R322" s="54">
        <v>0.6</v>
      </c>
      <c r="S322" s="55">
        <v>0.28000000000000003</v>
      </c>
      <c r="T322" s="55"/>
      <c r="U322" s="55"/>
      <c r="V322" s="55"/>
      <c r="W322" s="55"/>
      <c r="X322" s="54"/>
      <c r="Y322" s="55"/>
      <c r="Z322" s="55"/>
      <c r="AA322" s="55"/>
      <c r="AB322" s="55"/>
      <c r="AC322" s="55"/>
      <c r="AD322" s="52" t="s">
        <v>248</v>
      </c>
      <c r="AE322" s="60">
        <v>25.1751</v>
      </c>
      <c r="AF322" s="60">
        <v>-80.921800000000005</v>
      </c>
      <c r="AG322" s="56">
        <v>0.5</v>
      </c>
      <c r="AH322" s="54" t="s">
        <v>1887</v>
      </c>
      <c r="AI322" s="56"/>
      <c r="AJ322" s="56" t="s">
        <v>249</v>
      </c>
      <c r="AK322" s="97"/>
      <c r="AL322" s="56" t="s">
        <v>1015</v>
      </c>
      <c r="AM322" s="52" t="s">
        <v>679</v>
      </c>
      <c r="AN322" s="82" t="s">
        <v>1888</v>
      </c>
      <c r="AO322" s="82" t="s">
        <v>1889</v>
      </c>
      <c r="AP322" s="63">
        <v>3</v>
      </c>
      <c r="AQ322" s="56"/>
    </row>
    <row r="323" spans="1:43" ht="55.5" customHeight="1" x14ac:dyDescent="0.25">
      <c r="A323" s="62"/>
      <c r="B323" s="52" t="s">
        <v>56</v>
      </c>
      <c r="C323" s="59" t="s">
        <v>57</v>
      </c>
      <c r="D323" s="52" t="s">
        <v>845</v>
      </c>
      <c r="E323" s="52" t="s">
        <v>703</v>
      </c>
      <c r="F323" s="83"/>
      <c r="G323" s="83"/>
      <c r="H323" s="97"/>
      <c r="I323" s="83"/>
      <c r="J323" s="83"/>
      <c r="K323" s="92"/>
      <c r="L323" s="54"/>
      <c r="M323" s="55"/>
      <c r="N323" s="55"/>
      <c r="O323" s="55"/>
      <c r="P323" s="55"/>
      <c r="Q323" s="55"/>
      <c r="R323" s="54">
        <v>0.06</v>
      </c>
      <c r="S323" s="55">
        <v>0.05</v>
      </c>
      <c r="T323" s="55"/>
      <c r="U323" s="55"/>
      <c r="V323" s="55"/>
      <c r="W323" s="55"/>
      <c r="X323" s="54"/>
      <c r="Y323" s="1"/>
      <c r="Z323" s="1"/>
      <c r="AA323" s="1"/>
      <c r="AB323" s="1"/>
      <c r="AC323" s="55"/>
      <c r="AD323" s="52" t="s">
        <v>248</v>
      </c>
      <c r="AE323" s="60">
        <v>25.1751</v>
      </c>
      <c r="AF323" s="60">
        <v>-80.921800000000005</v>
      </c>
      <c r="AG323" s="56">
        <v>0.5</v>
      </c>
      <c r="AH323" s="54" t="s">
        <v>1887</v>
      </c>
      <c r="AI323" s="56"/>
      <c r="AJ323" s="56" t="s">
        <v>249</v>
      </c>
      <c r="AK323" s="97"/>
      <c r="AL323" s="56" t="s">
        <v>1015</v>
      </c>
      <c r="AM323" s="52" t="s">
        <v>679</v>
      </c>
      <c r="AN323" s="84"/>
      <c r="AO323" s="84"/>
      <c r="AP323" s="63">
        <v>3</v>
      </c>
      <c r="AQ323" s="56"/>
    </row>
    <row r="324" spans="1:43" s="15" customFormat="1" ht="55.5" customHeight="1" x14ac:dyDescent="0.25">
      <c r="A324" s="66">
        <v>72</v>
      </c>
      <c r="B324" s="51" t="s">
        <v>58</v>
      </c>
      <c r="C324" s="9" t="s">
        <v>664</v>
      </c>
      <c r="D324" s="51" t="s">
        <v>665</v>
      </c>
      <c r="E324" s="51" t="s">
        <v>846</v>
      </c>
      <c r="F324" s="82" t="s">
        <v>1895</v>
      </c>
      <c r="G324" s="82" t="s">
        <v>1894</v>
      </c>
      <c r="H324" s="96" t="s">
        <v>2423</v>
      </c>
      <c r="I324" s="82" t="s">
        <v>1903</v>
      </c>
      <c r="J324" s="82" t="s">
        <v>1891</v>
      </c>
      <c r="K324" s="88" t="s">
        <v>2351</v>
      </c>
      <c r="L324" s="13">
        <v>0.68</v>
      </c>
      <c r="M324" s="5">
        <v>0.06</v>
      </c>
      <c r="N324" s="5">
        <v>0.97</v>
      </c>
      <c r="O324" s="5">
        <v>0.05</v>
      </c>
      <c r="P324" s="5">
        <v>0.83</v>
      </c>
      <c r="Q324" s="5">
        <v>0.05</v>
      </c>
      <c r="R324" s="13">
        <v>0.3</v>
      </c>
      <c r="S324" s="5">
        <v>0.06</v>
      </c>
      <c r="T324" s="5">
        <v>0.02</v>
      </c>
      <c r="U324" s="5">
        <v>0.03</v>
      </c>
      <c r="V324" s="5">
        <v>0.16</v>
      </c>
      <c r="W324" s="5">
        <v>0.05</v>
      </c>
      <c r="X324" s="13">
        <v>0.98</v>
      </c>
      <c r="Y324" s="55">
        <v>0.08</v>
      </c>
      <c r="Z324" s="55">
        <v>0.99</v>
      </c>
      <c r="AA324" s="55">
        <v>0.06</v>
      </c>
      <c r="AB324" s="55">
        <v>0.99</v>
      </c>
      <c r="AC324" s="5">
        <v>7.0000000000000007E-2</v>
      </c>
      <c r="AD324" s="51" t="s">
        <v>1890</v>
      </c>
      <c r="AE324" s="7">
        <v>-23.564399999999999</v>
      </c>
      <c r="AF324" s="7">
        <v>15.0404</v>
      </c>
      <c r="AG324" s="57">
        <v>398</v>
      </c>
      <c r="AH324" s="13" t="s">
        <v>1893</v>
      </c>
      <c r="AI324" s="57"/>
      <c r="AJ324" s="57" t="s">
        <v>250</v>
      </c>
      <c r="AK324" s="96" t="s">
        <v>1016</v>
      </c>
      <c r="AL324" s="57" t="s">
        <v>1017</v>
      </c>
      <c r="AM324" s="51" t="s">
        <v>677</v>
      </c>
      <c r="AN324" s="82" t="s">
        <v>1892</v>
      </c>
      <c r="AO324" s="96" t="s">
        <v>1896</v>
      </c>
      <c r="AP324" s="67">
        <v>4</v>
      </c>
      <c r="AQ324" s="57"/>
    </row>
    <row r="325" spans="1:43" ht="55.5" customHeight="1" x14ac:dyDescent="0.25">
      <c r="A325" s="62"/>
      <c r="B325" s="52" t="s">
        <v>58</v>
      </c>
      <c r="C325" s="59" t="s">
        <v>60</v>
      </c>
      <c r="D325" s="52" t="s">
        <v>847</v>
      </c>
      <c r="E325" s="52" t="s">
        <v>848</v>
      </c>
      <c r="F325" s="83"/>
      <c r="G325" s="83"/>
      <c r="H325" s="97"/>
      <c r="I325" s="83"/>
      <c r="J325" s="83"/>
      <c r="K325" s="89"/>
      <c r="L325" s="54">
        <v>0.8</v>
      </c>
      <c r="M325" s="55">
        <v>0.04</v>
      </c>
      <c r="N325" s="56"/>
      <c r="O325" s="56"/>
      <c r="P325" s="55"/>
      <c r="Q325" s="55"/>
      <c r="R325" s="54">
        <v>0.19</v>
      </c>
      <c r="S325" s="55">
        <v>0.03</v>
      </c>
      <c r="T325" s="55"/>
      <c r="U325" s="55"/>
      <c r="V325" s="55"/>
      <c r="W325" s="55"/>
      <c r="X325" s="54">
        <v>0.99</v>
      </c>
      <c r="Y325" s="55">
        <v>0.05</v>
      </c>
      <c r="Z325" s="55"/>
      <c r="AA325" s="55"/>
      <c r="AB325" s="55"/>
      <c r="AC325" s="55"/>
      <c r="AD325" s="52" t="s">
        <v>1890</v>
      </c>
      <c r="AE325" s="60">
        <v>-23.564399999999999</v>
      </c>
      <c r="AF325" s="60">
        <v>15.0404</v>
      </c>
      <c r="AG325" s="56">
        <v>398</v>
      </c>
      <c r="AH325" s="54" t="s">
        <v>1893</v>
      </c>
      <c r="AI325" s="56"/>
      <c r="AJ325" s="56" t="s">
        <v>250</v>
      </c>
      <c r="AK325" s="97"/>
      <c r="AL325" s="56" t="s">
        <v>1017</v>
      </c>
      <c r="AM325" s="52" t="s">
        <v>677</v>
      </c>
      <c r="AN325" s="83"/>
      <c r="AO325" s="97"/>
      <c r="AP325" s="63">
        <v>4</v>
      </c>
      <c r="AQ325" s="56"/>
    </row>
    <row r="326" spans="1:43" s="16" customFormat="1" ht="55.5" customHeight="1" x14ac:dyDescent="0.25">
      <c r="A326" s="64"/>
      <c r="B326" s="53" t="s">
        <v>58</v>
      </c>
      <c r="C326" s="10" t="s">
        <v>59</v>
      </c>
      <c r="D326" s="53" t="s">
        <v>849</v>
      </c>
      <c r="E326" s="53" t="s">
        <v>760</v>
      </c>
      <c r="F326" s="84"/>
      <c r="G326" s="84"/>
      <c r="H326" s="98"/>
      <c r="I326" s="84"/>
      <c r="J326" s="84"/>
      <c r="K326" s="90"/>
      <c r="L326" s="12">
        <v>0.43</v>
      </c>
      <c r="M326" s="1">
        <v>0.06</v>
      </c>
      <c r="N326" s="58">
        <v>0.86</v>
      </c>
      <c r="O326" s="58">
        <v>7.0000000000000007E-2</v>
      </c>
      <c r="P326" s="1">
        <v>0.65</v>
      </c>
      <c r="Q326" s="1">
        <v>0.06</v>
      </c>
      <c r="R326" s="12">
        <v>0.52</v>
      </c>
      <c r="S326" s="1">
        <v>0.1</v>
      </c>
      <c r="T326" s="1">
        <v>0.12</v>
      </c>
      <c r="U326" s="1">
        <v>0.06</v>
      </c>
      <c r="V326" s="1">
        <v>0.32</v>
      </c>
      <c r="W326" s="1">
        <v>0.08</v>
      </c>
      <c r="X326" s="12">
        <v>0.95</v>
      </c>
      <c r="Y326" s="1">
        <v>0.12</v>
      </c>
      <c r="Z326" s="1">
        <v>0.98</v>
      </c>
      <c r="AA326" s="1">
        <v>0.09</v>
      </c>
      <c r="AB326" s="1">
        <v>0.97</v>
      </c>
      <c r="AC326" s="1">
        <v>0.1</v>
      </c>
      <c r="AD326" s="53" t="s">
        <v>1890</v>
      </c>
      <c r="AE326" s="6">
        <v>-23.564399999999999</v>
      </c>
      <c r="AF326" s="6">
        <v>15.0404</v>
      </c>
      <c r="AG326" s="58">
        <v>398</v>
      </c>
      <c r="AH326" s="54" t="s">
        <v>1893</v>
      </c>
      <c r="AI326" s="58"/>
      <c r="AJ326" s="58" t="s">
        <v>250</v>
      </c>
      <c r="AK326" s="98"/>
      <c r="AL326" s="58" t="s">
        <v>1017</v>
      </c>
      <c r="AM326" s="53" t="s">
        <v>677</v>
      </c>
      <c r="AN326" s="84"/>
      <c r="AO326" s="98"/>
      <c r="AP326" s="65">
        <v>4</v>
      </c>
      <c r="AQ326" s="58"/>
    </row>
    <row r="327" spans="1:43" s="15" customFormat="1" ht="55.5" customHeight="1" x14ac:dyDescent="0.25">
      <c r="A327" s="66">
        <v>73</v>
      </c>
      <c r="B327" s="51" t="s">
        <v>61</v>
      </c>
      <c r="C327" s="9" t="s">
        <v>28</v>
      </c>
      <c r="D327" s="51" t="s">
        <v>719</v>
      </c>
      <c r="E327" s="51" t="s">
        <v>354</v>
      </c>
      <c r="F327" s="82" t="s">
        <v>1908</v>
      </c>
      <c r="G327" s="82"/>
      <c r="H327" s="96" t="s">
        <v>2424</v>
      </c>
      <c r="I327" s="82" t="s">
        <v>1453</v>
      </c>
      <c r="J327" s="82" t="s">
        <v>1905</v>
      </c>
      <c r="K327" s="91" t="s">
        <v>1906</v>
      </c>
      <c r="L327" s="13"/>
      <c r="M327" s="5"/>
      <c r="N327" s="57"/>
      <c r="O327" s="57"/>
      <c r="P327" s="5"/>
      <c r="Q327" s="5"/>
      <c r="R327" s="13"/>
      <c r="S327" s="5"/>
      <c r="T327" s="5"/>
      <c r="U327" s="5"/>
      <c r="V327" s="5">
        <v>0</v>
      </c>
      <c r="W327" s="5">
        <v>0</v>
      </c>
      <c r="X327" s="13"/>
      <c r="Y327" s="55"/>
      <c r="Z327" s="55"/>
      <c r="AA327" s="55"/>
      <c r="AB327" s="55"/>
      <c r="AC327" s="5"/>
      <c r="AD327" s="4" t="s">
        <v>1077</v>
      </c>
      <c r="AE327" s="8">
        <v>41.948999999999998</v>
      </c>
      <c r="AF327" s="8">
        <v>101.0774</v>
      </c>
      <c r="AG327" s="31">
        <v>943</v>
      </c>
      <c r="AH327" s="13">
        <v>1.8</v>
      </c>
      <c r="AI327" s="57"/>
      <c r="AJ327" s="57" t="s">
        <v>257</v>
      </c>
      <c r="AK327" s="51" t="s">
        <v>252</v>
      </c>
      <c r="AL327" s="57" t="s">
        <v>1018</v>
      </c>
      <c r="AM327" s="51" t="s">
        <v>677</v>
      </c>
      <c r="AN327" s="82" t="s">
        <v>1904</v>
      </c>
      <c r="AO327" s="96" t="s">
        <v>1907</v>
      </c>
      <c r="AP327" s="67">
        <v>4</v>
      </c>
      <c r="AQ327" s="57"/>
    </row>
    <row r="328" spans="1:43" ht="55.5" customHeight="1" x14ac:dyDescent="0.25">
      <c r="A328" s="62"/>
      <c r="B328" s="52" t="s">
        <v>61</v>
      </c>
      <c r="C328" s="59" t="s">
        <v>28</v>
      </c>
      <c r="D328" s="52" t="s">
        <v>719</v>
      </c>
      <c r="E328" s="52" t="s">
        <v>354</v>
      </c>
      <c r="F328" s="83"/>
      <c r="G328" s="83"/>
      <c r="H328" s="97"/>
      <c r="I328" s="83"/>
      <c r="J328" s="83"/>
      <c r="K328" s="92"/>
      <c r="L328" s="54"/>
      <c r="M328" s="55"/>
      <c r="N328" s="56"/>
      <c r="O328" s="56"/>
      <c r="P328" s="55"/>
      <c r="Q328" s="55"/>
      <c r="R328" s="54"/>
      <c r="S328" s="55"/>
      <c r="T328" s="55"/>
      <c r="U328" s="55"/>
      <c r="V328" s="55">
        <v>0.53</v>
      </c>
      <c r="W328" s="55">
        <v>0.45</v>
      </c>
      <c r="X328" s="54"/>
      <c r="Y328" s="55"/>
      <c r="Z328" s="55"/>
      <c r="AA328" s="55"/>
      <c r="AB328" s="55"/>
      <c r="AC328" s="55"/>
      <c r="AD328" s="53" t="s">
        <v>1078</v>
      </c>
      <c r="AE328" s="8">
        <v>41.951599999999999</v>
      </c>
      <c r="AF328" s="8">
        <v>101.0783</v>
      </c>
      <c r="AG328" s="31">
        <v>944</v>
      </c>
      <c r="AH328" s="54">
        <v>2</v>
      </c>
      <c r="AI328" s="56"/>
      <c r="AJ328" s="56" t="s">
        <v>257</v>
      </c>
      <c r="AK328" s="52" t="s">
        <v>252</v>
      </c>
      <c r="AL328" s="56" t="s">
        <v>1018</v>
      </c>
      <c r="AM328" s="52" t="s">
        <v>677</v>
      </c>
      <c r="AN328" s="83"/>
      <c r="AO328" s="97"/>
      <c r="AP328" s="63">
        <v>4</v>
      </c>
      <c r="AQ328" s="56"/>
    </row>
    <row r="329" spans="1:43" ht="55.5" customHeight="1" x14ac:dyDescent="0.25">
      <c r="A329" s="62"/>
      <c r="B329" s="52" t="s">
        <v>61</v>
      </c>
      <c r="C329" s="59" t="s">
        <v>28</v>
      </c>
      <c r="D329" s="52" t="s">
        <v>719</v>
      </c>
      <c r="E329" s="52" t="s">
        <v>354</v>
      </c>
      <c r="F329" s="83"/>
      <c r="G329" s="83"/>
      <c r="H329" s="97"/>
      <c r="I329" s="83"/>
      <c r="J329" s="83"/>
      <c r="K329" s="92"/>
      <c r="L329" s="54"/>
      <c r="M329" s="55"/>
      <c r="N329" s="56"/>
      <c r="O329" s="56"/>
      <c r="P329" s="55"/>
      <c r="Q329" s="55"/>
      <c r="R329" s="54"/>
      <c r="S329" s="55"/>
      <c r="T329" s="55"/>
      <c r="U329" s="55"/>
      <c r="V329" s="55">
        <v>0.18</v>
      </c>
      <c r="W329" s="55">
        <v>0.28000000000000003</v>
      </c>
      <c r="X329" s="54"/>
      <c r="Y329" s="55"/>
      <c r="Z329" s="55"/>
      <c r="AA329" s="55"/>
      <c r="AB329" s="55"/>
      <c r="AC329" s="55"/>
      <c r="AD329" s="4" t="s">
        <v>253</v>
      </c>
      <c r="AE329" s="8">
        <v>41.9557</v>
      </c>
      <c r="AF329" s="8">
        <v>101.2684</v>
      </c>
      <c r="AG329" s="31">
        <v>931</v>
      </c>
      <c r="AH329" s="54">
        <v>3.25</v>
      </c>
      <c r="AI329" s="56"/>
      <c r="AJ329" s="56" t="s">
        <v>258</v>
      </c>
      <c r="AK329" s="52" t="s">
        <v>255</v>
      </c>
      <c r="AL329" s="56" t="s">
        <v>670</v>
      </c>
      <c r="AM329" s="52" t="s">
        <v>677</v>
      </c>
      <c r="AN329" s="83"/>
      <c r="AO329" s="97"/>
      <c r="AP329" s="63">
        <v>4</v>
      </c>
      <c r="AQ329" s="56"/>
    </row>
    <row r="330" spans="1:43" s="16" customFormat="1" ht="55.5" customHeight="1" x14ac:dyDescent="0.25">
      <c r="A330" s="64"/>
      <c r="B330" s="53" t="s">
        <v>61</v>
      </c>
      <c r="C330" s="10" t="s">
        <v>28</v>
      </c>
      <c r="D330" s="53" t="s">
        <v>719</v>
      </c>
      <c r="E330" s="53" t="s">
        <v>354</v>
      </c>
      <c r="F330" s="84"/>
      <c r="G330" s="84"/>
      <c r="H330" s="98"/>
      <c r="I330" s="84"/>
      <c r="J330" s="84"/>
      <c r="K330" s="93"/>
      <c r="L330" s="12"/>
      <c r="M330" s="1"/>
      <c r="N330" s="58"/>
      <c r="O330" s="58"/>
      <c r="P330" s="1"/>
      <c r="Q330" s="1"/>
      <c r="R330" s="12"/>
      <c r="S330" s="1"/>
      <c r="T330" s="1"/>
      <c r="U330" s="1"/>
      <c r="V330" s="1">
        <v>0.24</v>
      </c>
      <c r="W330" s="1">
        <v>0.33</v>
      </c>
      <c r="X330" s="12"/>
      <c r="Y330" s="1"/>
      <c r="Z330" s="1"/>
      <c r="AA330" s="1"/>
      <c r="AB330" s="1"/>
      <c r="AC330" s="1"/>
      <c r="AD330" s="53" t="s">
        <v>254</v>
      </c>
      <c r="AE330" s="8">
        <v>42.039400000000001</v>
      </c>
      <c r="AF330" s="8">
        <v>101.31019999999999</v>
      </c>
      <c r="AG330" s="31">
        <v>924</v>
      </c>
      <c r="AH330" s="12">
        <v>3.8</v>
      </c>
      <c r="AI330" s="58"/>
      <c r="AJ330" s="58" t="s">
        <v>259</v>
      </c>
      <c r="AK330" s="53" t="s">
        <v>256</v>
      </c>
      <c r="AL330" s="58" t="s">
        <v>1018</v>
      </c>
      <c r="AM330" s="53" t="s">
        <v>677</v>
      </c>
      <c r="AN330" s="84"/>
      <c r="AO330" s="98"/>
      <c r="AP330" s="65">
        <v>4</v>
      </c>
      <c r="AQ330" s="58"/>
    </row>
    <row r="331" spans="1:43" s="15" customFormat="1" ht="55.5" customHeight="1" x14ac:dyDescent="0.25">
      <c r="A331" s="66">
        <v>74</v>
      </c>
      <c r="B331" s="51" t="s">
        <v>62</v>
      </c>
      <c r="C331" s="9" t="s">
        <v>63</v>
      </c>
      <c r="D331" s="51" t="s">
        <v>850</v>
      </c>
      <c r="E331" s="51" t="s">
        <v>354</v>
      </c>
      <c r="F331" s="82" t="s">
        <v>1916</v>
      </c>
      <c r="G331" s="82" t="s">
        <v>1913</v>
      </c>
      <c r="H331" s="82" t="s">
        <v>2425</v>
      </c>
      <c r="I331" s="82" t="s">
        <v>1914</v>
      </c>
      <c r="J331" s="82" t="s">
        <v>1912</v>
      </c>
      <c r="K331" s="101" t="s">
        <v>1917</v>
      </c>
      <c r="L331" s="13"/>
      <c r="M331" s="5"/>
      <c r="N331" s="57"/>
      <c r="O331" s="57"/>
      <c r="P331" s="5"/>
      <c r="Q331" s="5"/>
      <c r="R331" s="13">
        <v>1</v>
      </c>
      <c r="S331" s="5">
        <v>0</v>
      </c>
      <c r="T331" s="5"/>
      <c r="U331" s="5"/>
      <c r="V331" s="5"/>
      <c r="W331" s="5"/>
      <c r="X331" s="13"/>
      <c r="Y331" s="55"/>
      <c r="Z331" s="55"/>
      <c r="AA331" s="55"/>
      <c r="AB331" s="55"/>
      <c r="AC331" s="5"/>
      <c r="AD331" s="51" t="s">
        <v>1909</v>
      </c>
      <c r="AE331" s="7">
        <v>31.628499999999999</v>
      </c>
      <c r="AF331" s="7">
        <v>-110.17619999999999</v>
      </c>
      <c r="AG331" s="57">
        <v>1207</v>
      </c>
      <c r="AH331" s="13" t="s">
        <v>2343</v>
      </c>
      <c r="AI331" s="57"/>
      <c r="AJ331" s="57" t="s">
        <v>362</v>
      </c>
      <c r="AK331" s="96" t="s">
        <v>261</v>
      </c>
      <c r="AL331" s="57" t="s">
        <v>1018</v>
      </c>
      <c r="AM331" s="51" t="s">
        <v>675</v>
      </c>
      <c r="AN331" s="82" t="s">
        <v>1915</v>
      </c>
      <c r="AO331" s="96" t="s">
        <v>1918</v>
      </c>
      <c r="AP331" s="67"/>
      <c r="AQ331" s="57"/>
    </row>
    <row r="332" spans="1:43" ht="55.5" customHeight="1" x14ac:dyDescent="0.25">
      <c r="A332" s="62"/>
      <c r="B332" s="52" t="s">
        <v>62</v>
      </c>
      <c r="C332" s="59" t="s">
        <v>64</v>
      </c>
      <c r="D332" s="52" t="s">
        <v>762</v>
      </c>
      <c r="E332" s="52" t="s">
        <v>760</v>
      </c>
      <c r="F332" s="83"/>
      <c r="G332" s="83"/>
      <c r="H332" s="83"/>
      <c r="I332" s="83"/>
      <c r="J332" s="83"/>
      <c r="K332" s="102"/>
      <c r="L332" s="54"/>
      <c r="M332" s="55"/>
      <c r="N332" s="56"/>
      <c r="O332" s="56"/>
      <c r="P332" s="55"/>
      <c r="Q332" s="55"/>
      <c r="R332" s="54">
        <v>1</v>
      </c>
      <c r="S332" s="55">
        <v>0</v>
      </c>
      <c r="T332" s="55"/>
      <c r="U332" s="55"/>
      <c r="V332" s="55"/>
      <c r="W332" s="55"/>
      <c r="X332" s="54"/>
      <c r="Y332" s="55"/>
      <c r="Z332" s="55"/>
      <c r="AA332" s="55"/>
      <c r="AB332" s="55"/>
      <c r="AC332" s="55"/>
      <c r="AD332" s="52" t="s">
        <v>1909</v>
      </c>
      <c r="AE332" s="60">
        <v>31.628499999999999</v>
      </c>
      <c r="AF332" s="60">
        <v>-110.17619999999999</v>
      </c>
      <c r="AG332" s="56">
        <v>1207</v>
      </c>
      <c r="AH332" s="54" t="s">
        <v>2343</v>
      </c>
      <c r="AI332" s="56"/>
      <c r="AJ332" s="56" t="s">
        <v>362</v>
      </c>
      <c r="AK332" s="97"/>
      <c r="AL332" s="56" t="s">
        <v>1018</v>
      </c>
      <c r="AM332" s="52" t="s">
        <v>675</v>
      </c>
      <c r="AN332" s="83"/>
      <c r="AO332" s="97"/>
      <c r="AP332" s="63"/>
      <c r="AQ332" s="56"/>
    </row>
    <row r="333" spans="1:43" ht="55.5" customHeight="1" x14ac:dyDescent="0.25">
      <c r="A333" s="62"/>
      <c r="B333" s="52" t="s">
        <v>62</v>
      </c>
      <c r="C333" s="59" t="s">
        <v>65</v>
      </c>
      <c r="D333" s="52" t="s">
        <v>851</v>
      </c>
      <c r="E333" s="52" t="s">
        <v>354</v>
      </c>
      <c r="F333" s="83"/>
      <c r="G333" s="83"/>
      <c r="H333" s="83"/>
      <c r="I333" s="83"/>
      <c r="J333" s="83"/>
      <c r="K333" s="102"/>
      <c r="L333" s="54"/>
      <c r="M333" s="55"/>
      <c r="N333" s="56"/>
      <c r="O333" s="56"/>
      <c r="P333" s="55"/>
      <c r="Q333" s="55"/>
      <c r="R333" s="54">
        <v>1</v>
      </c>
      <c r="S333" s="55">
        <v>0</v>
      </c>
      <c r="T333" s="55"/>
      <c r="U333" s="55"/>
      <c r="V333" s="55"/>
      <c r="W333" s="55"/>
      <c r="X333" s="54"/>
      <c r="Y333" s="55"/>
      <c r="Z333" s="55"/>
      <c r="AA333" s="55"/>
      <c r="AB333" s="55"/>
      <c r="AC333" s="55"/>
      <c r="AD333" s="53" t="s">
        <v>1909</v>
      </c>
      <c r="AE333" s="6">
        <v>31.628499999999999</v>
      </c>
      <c r="AF333" s="6">
        <v>-110.17619999999999</v>
      </c>
      <c r="AG333" s="30">
        <v>1207</v>
      </c>
      <c r="AH333" s="54" t="s">
        <v>2343</v>
      </c>
      <c r="AI333" s="56"/>
      <c r="AJ333" s="56" t="s">
        <v>362</v>
      </c>
      <c r="AK333" s="97"/>
      <c r="AL333" s="56" t="s">
        <v>1018</v>
      </c>
      <c r="AM333" s="52" t="s">
        <v>675</v>
      </c>
      <c r="AN333" s="83"/>
      <c r="AO333" s="97"/>
      <c r="AP333" s="63"/>
      <c r="AQ333" s="56"/>
    </row>
    <row r="334" spans="1:43" ht="55.5" customHeight="1" x14ac:dyDescent="0.25">
      <c r="A334" s="62"/>
      <c r="B334" s="52" t="s">
        <v>62</v>
      </c>
      <c r="C334" s="59" t="s">
        <v>63</v>
      </c>
      <c r="D334" s="52" t="s">
        <v>850</v>
      </c>
      <c r="E334" s="52" t="s">
        <v>354</v>
      </c>
      <c r="F334" s="83"/>
      <c r="G334" s="83"/>
      <c r="H334" s="83"/>
      <c r="I334" s="83"/>
      <c r="J334" s="83"/>
      <c r="K334" s="102"/>
      <c r="L334" s="54"/>
      <c r="M334" s="55"/>
      <c r="N334" s="56"/>
      <c r="O334" s="56"/>
      <c r="P334" s="55"/>
      <c r="Q334" s="55"/>
      <c r="R334" s="54">
        <v>1</v>
      </c>
      <c r="S334" s="55">
        <v>0</v>
      </c>
      <c r="T334" s="55"/>
      <c r="U334" s="55"/>
      <c r="V334" s="55"/>
      <c r="W334" s="55"/>
      <c r="X334" s="54"/>
      <c r="Y334" s="55"/>
      <c r="Z334" s="55"/>
      <c r="AA334" s="55"/>
      <c r="AB334" s="55"/>
      <c r="AC334" s="55"/>
      <c r="AD334" s="52" t="s">
        <v>1910</v>
      </c>
      <c r="AE334" s="60">
        <v>31.623999999999999</v>
      </c>
      <c r="AF334" s="60">
        <v>-110.139</v>
      </c>
      <c r="AG334" s="56">
        <v>1250</v>
      </c>
      <c r="AH334" s="54" t="s">
        <v>1911</v>
      </c>
      <c r="AI334" s="56"/>
      <c r="AJ334" s="56" t="s">
        <v>260</v>
      </c>
      <c r="AK334" s="97"/>
      <c r="AL334" s="56" t="s">
        <v>1018</v>
      </c>
      <c r="AM334" s="52" t="s">
        <v>677</v>
      </c>
      <c r="AN334" s="83"/>
      <c r="AO334" s="97"/>
      <c r="AP334" s="63"/>
      <c r="AQ334" s="56"/>
    </row>
    <row r="335" spans="1:43" ht="55.5" customHeight="1" x14ac:dyDescent="0.25">
      <c r="A335" s="62"/>
      <c r="B335" s="52" t="s">
        <v>62</v>
      </c>
      <c r="C335" s="59" t="s">
        <v>64</v>
      </c>
      <c r="D335" s="52" t="s">
        <v>762</v>
      </c>
      <c r="E335" s="52" t="s">
        <v>760</v>
      </c>
      <c r="F335" s="83"/>
      <c r="G335" s="83"/>
      <c r="H335" s="83"/>
      <c r="I335" s="83"/>
      <c r="J335" s="83"/>
      <c r="K335" s="102"/>
      <c r="L335" s="54"/>
      <c r="M335" s="55"/>
      <c r="N335" s="56"/>
      <c r="O335" s="56"/>
      <c r="P335" s="55"/>
      <c r="Q335" s="55"/>
      <c r="R335" s="54">
        <v>1</v>
      </c>
      <c r="S335" s="55">
        <v>0</v>
      </c>
      <c r="T335" s="55"/>
      <c r="U335" s="55"/>
      <c r="V335" s="55"/>
      <c r="W335" s="55"/>
      <c r="X335" s="54"/>
      <c r="Y335" s="55"/>
      <c r="Z335" s="55"/>
      <c r="AA335" s="55"/>
      <c r="AB335" s="55"/>
      <c r="AC335" s="55"/>
      <c r="AD335" s="52" t="s">
        <v>1910</v>
      </c>
      <c r="AE335" s="60">
        <v>31.623999999999999</v>
      </c>
      <c r="AF335" s="60">
        <v>-110.139</v>
      </c>
      <c r="AG335" s="56">
        <v>1250</v>
      </c>
      <c r="AH335" s="54" t="s">
        <v>1911</v>
      </c>
      <c r="AI335" s="56"/>
      <c r="AJ335" s="56" t="s">
        <v>260</v>
      </c>
      <c r="AK335" s="97"/>
      <c r="AL335" s="56" t="s">
        <v>1018</v>
      </c>
      <c r="AM335" s="52" t="s">
        <v>677</v>
      </c>
      <c r="AN335" s="83"/>
      <c r="AO335" s="97"/>
      <c r="AP335" s="63"/>
      <c r="AQ335" s="56"/>
    </row>
    <row r="336" spans="1:43" s="16" customFormat="1" ht="55.5" customHeight="1" x14ac:dyDescent="0.25">
      <c r="A336" s="64"/>
      <c r="B336" s="53" t="s">
        <v>62</v>
      </c>
      <c r="C336" s="10" t="s">
        <v>65</v>
      </c>
      <c r="D336" s="53" t="s">
        <v>851</v>
      </c>
      <c r="E336" s="53" t="s">
        <v>354</v>
      </c>
      <c r="F336" s="84"/>
      <c r="G336" s="84"/>
      <c r="H336" s="84"/>
      <c r="I336" s="84"/>
      <c r="J336" s="84"/>
      <c r="K336" s="103"/>
      <c r="L336" s="12"/>
      <c r="M336" s="1"/>
      <c r="N336" s="58"/>
      <c r="O336" s="58"/>
      <c r="P336" s="1"/>
      <c r="Q336" s="1"/>
      <c r="R336" s="12">
        <v>1</v>
      </c>
      <c r="S336" s="1">
        <v>0</v>
      </c>
      <c r="T336" s="1"/>
      <c r="U336" s="1"/>
      <c r="V336" s="1"/>
      <c r="W336" s="1"/>
      <c r="X336" s="12"/>
      <c r="Y336" s="1"/>
      <c r="Z336" s="1"/>
      <c r="AA336" s="1"/>
      <c r="AB336" s="1"/>
      <c r="AC336" s="1"/>
      <c r="AD336" s="53" t="s">
        <v>1910</v>
      </c>
      <c r="AE336" s="6">
        <v>31.623999999999999</v>
      </c>
      <c r="AF336" s="6">
        <v>-110.139</v>
      </c>
      <c r="AG336" s="58">
        <v>1250</v>
      </c>
      <c r="AH336" s="12" t="s">
        <v>1911</v>
      </c>
      <c r="AI336" s="58"/>
      <c r="AJ336" s="58" t="s">
        <v>260</v>
      </c>
      <c r="AK336" s="98"/>
      <c r="AL336" s="58" t="s">
        <v>1018</v>
      </c>
      <c r="AM336" s="53" t="s">
        <v>677</v>
      </c>
      <c r="AN336" s="84"/>
      <c r="AO336" s="98"/>
      <c r="AP336" s="65"/>
      <c r="AQ336" s="58"/>
    </row>
    <row r="337" spans="1:43" ht="55.5" customHeight="1" x14ac:dyDescent="0.25">
      <c r="A337" s="62">
        <v>75</v>
      </c>
      <c r="B337" s="52" t="s">
        <v>1144</v>
      </c>
      <c r="C337" s="59" t="s">
        <v>1191</v>
      </c>
      <c r="D337" s="52" t="s">
        <v>1192</v>
      </c>
      <c r="E337" s="52" t="s">
        <v>270</v>
      </c>
      <c r="F337" s="82" t="s">
        <v>1921</v>
      </c>
      <c r="G337" s="82" t="s">
        <v>1919</v>
      </c>
      <c r="H337" s="82" t="s">
        <v>2426</v>
      </c>
      <c r="I337" s="82" t="s">
        <v>1863</v>
      </c>
      <c r="J337" s="82" t="s">
        <v>1920</v>
      </c>
      <c r="K337" s="94" t="s">
        <v>1924</v>
      </c>
      <c r="L337" s="54">
        <v>0.13360000000000005</v>
      </c>
      <c r="M337" s="55"/>
      <c r="N337" s="56"/>
      <c r="O337" s="56"/>
      <c r="P337" s="55"/>
      <c r="Q337" s="55"/>
      <c r="R337" s="54"/>
      <c r="S337" s="55"/>
      <c r="T337" s="55"/>
      <c r="U337" s="55"/>
      <c r="V337" s="55"/>
      <c r="W337" s="55"/>
      <c r="X337" s="54"/>
      <c r="Y337" s="55"/>
      <c r="Z337" s="55"/>
      <c r="AA337" s="55"/>
      <c r="AB337" s="55"/>
      <c r="AC337" s="55"/>
      <c r="AD337" s="54" t="s">
        <v>1146</v>
      </c>
      <c r="AE337" s="60">
        <v>-17.1755</v>
      </c>
      <c r="AF337" s="60">
        <v>145.58770000000001</v>
      </c>
      <c r="AG337" s="56">
        <v>748</v>
      </c>
      <c r="AH337" s="54"/>
      <c r="AI337" s="56" t="s">
        <v>1145</v>
      </c>
      <c r="AJ337" s="56"/>
      <c r="AK337" s="96" t="s">
        <v>1148</v>
      </c>
      <c r="AL337" s="56" t="s">
        <v>1147</v>
      </c>
      <c r="AM337" s="52" t="s">
        <v>679</v>
      </c>
      <c r="AN337" s="82" t="s">
        <v>1922</v>
      </c>
      <c r="AO337" s="96" t="s">
        <v>1923</v>
      </c>
      <c r="AP337" s="63"/>
      <c r="AQ337" s="56"/>
    </row>
    <row r="338" spans="1:43" ht="55.5" customHeight="1" x14ac:dyDescent="0.25">
      <c r="A338" s="62"/>
      <c r="B338" s="52" t="s">
        <v>1144</v>
      </c>
      <c r="C338" s="59" t="s">
        <v>1149</v>
      </c>
      <c r="D338" s="52" t="s">
        <v>1218</v>
      </c>
      <c r="E338" s="52" t="s">
        <v>270</v>
      </c>
      <c r="F338" s="83"/>
      <c r="G338" s="83"/>
      <c r="H338" s="83"/>
      <c r="I338" s="83"/>
      <c r="J338" s="83"/>
      <c r="K338" s="104"/>
      <c r="L338" s="54">
        <v>0.5343</v>
      </c>
      <c r="M338" s="55"/>
      <c r="N338" s="56"/>
      <c r="O338" s="56"/>
      <c r="P338" s="55"/>
      <c r="Q338" s="55"/>
      <c r="R338" s="54"/>
      <c r="S338" s="55"/>
      <c r="T338" s="55"/>
      <c r="U338" s="55"/>
      <c r="V338" s="55"/>
      <c r="W338" s="55"/>
      <c r="X338" s="54"/>
      <c r="Y338" s="55"/>
      <c r="Z338" s="55"/>
      <c r="AA338" s="55"/>
      <c r="AB338" s="55"/>
      <c r="AC338" s="55"/>
      <c r="AD338" s="54" t="s">
        <v>1146</v>
      </c>
      <c r="AE338" s="60">
        <v>-17.1755</v>
      </c>
      <c r="AF338" s="60">
        <v>145.58770000000001</v>
      </c>
      <c r="AG338" s="56">
        <v>748</v>
      </c>
      <c r="AH338" s="54"/>
      <c r="AI338" s="56" t="s">
        <v>1145</v>
      </c>
      <c r="AJ338" s="56"/>
      <c r="AK338" s="97"/>
      <c r="AL338" s="56" t="s">
        <v>1147</v>
      </c>
      <c r="AM338" s="52" t="s">
        <v>679</v>
      </c>
      <c r="AN338" s="83"/>
      <c r="AO338" s="97"/>
      <c r="AP338" s="63"/>
      <c r="AQ338" s="56"/>
    </row>
    <row r="339" spans="1:43" ht="55.5" customHeight="1" x14ac:dyDescent="0.25">
      <c r="A339" s="62"/>
      <c r="B339" s="52" t="s">
        <v>1144</v>
      </c>
      <c r="C339" s="59" t="s">
        <v>1150</v>
      </c>
      <c r="D339" s="52" t="s">
        <v>1219</v>
      </c>
      <c r="E339" s="52" t="s">
        <v>270</v>
      </c>
      <c r="F339" s="83"/>
      <c r="G339" s="83"/>
      <c r="H339" s="83"/>
      <c r="I339" s="83"/>
      <c r="J339" s="83"/>
      <c r="K339" s="104"/>
      <c r="L339" s="54">
        <v>0.1552</v>
      </c>
      <c r="M339" s="55"/>
      <c r="N339" s="56"/>
      <c r="O339" s="56"/>
      <c r="P339" s="55"/>
      <c r="Q339" s="55"/>
      <c r="R339" s="54"/>
      <c r="S339" s="55"/>
      <c r="T339" s="55"/>
      <c r="U339" s="55"/>
      <c r="V339" s="55"/>
      <c r="W339" s="55"/>
      <c r="X339" s="54"/>
      <c r="Y339" s="55"/>
      <c r="Z339" s="55"/>
      <c r="AA339" s="55"/>
      <c r="AB339" s="55"/>
      <c r="AC339" s="55"/>
      <c r="AD339" s="54" t="s">
        <v>1146</v>
      </c>
      <c r="AE339" s="60">
        <v>-17.1755</v>
      </c>
      <c r="AF339" s="60">
        <v>145.58770000000001</v>
      </c>
      <c r="AG339" s="56">
        <v>748</v>
      </c>
      <c r="AH339" s="54"/>
      <c r="AI339" s="56" t="s">
        <v>1145</v>
      </c>
      <c r="AJ339" s="56"/>
      <c r="AK339" s="97"/>
      <c r="AL339" s="56" t="s">
        <v>1147</v>
      </c>
      <c r="AM339" s="52" t="s">
        <v>679</v>
      </c>
      <c r="AN339" s="83"/>
      <c r="AO339" s="97"/>
      <c r="AP339" s="63"/>
      <c r="AQ339" s="56"/>
    </row>
    <row r="340" spans="1:43" ht="55.5" customHeight="1" x14ac:dyDescent="0.25">
      <c r="A340" s="62"/>
      <c r="B340" s="52" t="s">
        <v>1144</v>
      </c>
      <c r="C340" s="59" t="s">
        <v>1151</v>
      </c>
      <c r="D340" s="52" t="s">
        <v>1220</v>
      </c>
      <c r="E340" s="52" t="s">
        <v>270</v>
      </c>
      <c r="F340" s="83"/>
      <c r="G340" s="83"/>
      <c r="H340" s="83"/>
      <c r="I340" s="83"/>
      <c r="J340" s="83"/>
      <c r="K340" s="104"/>
      <c r="L340" s="54">
        <v>0.49819999999999998</v>
      </c>
      <c r="M340" s="55"/>
      <c r="N340" s="56"/>
      <c r="O340" s="56"/>
      <c r="P340" s="55"/>
      <c r="Q340" s="55"/>
      <c r="R340" s="54"/>
      <c r="S340" s="55"/>
      <c r="T340" s="55"/>
      <c r="U340" s="55"/>
      <c r="V340" s="55"/>
      <c r="W340" s="55"/>
      <c r="X340" s="54"/>
      <c r="Y340" s="55"/>
      <c r="Z340" s="55"/>
      <c r="AA340" s="55"/>
      <c r="AB340" s="55"/>
      <c r="AC340" s="55"/>
      <c r="AD340" s="54" t="s">
        <v>1146</v>
      </c>
      <c r="AE340" s="60">
        <v>-17.1755</v>
      </c>
      <c r="AF340" s="60">
        <v>145.58770000000001</v>
      </c>
      <c r="AG340" s="56">
        <v>748</v>
      </c>
      <c r="AH340" s="54"/>
      <c r="AI340" s="56" t="s">
        <v>1145</v>
      </c>
      <c r="AJ340" s="56"/>
      <c r="AK340" s="97"/>
      <c r="AL340" s="56" t="s">
        <v>1147</v>
      </c>
      <c r="AM340" s="52" t="s">
        <v>679</v>
      </c>
      <c r="AN340" s="83"/>
      <c r="AO340" s="97"/>
      <c r="AP340" s="63"/>
      <c r="AQ340" s="56"/>
    </row>
    <row r="341" spans="1:43" ht="55.5" customHeight="1" x14ac:dyDescent="0.25">
      <c r="A341" s="62"/>
      <c r="B341" s="52" t="s">
        <v>1144</v>
      </c>
      <c r="C341" s="59" t="s">
        <v>1152</v>
      </c>
      <c r="D341" s="52" t="s">
        <v>1221</v>
      </c>
      <c r="E341" s="52" t="s">
        <v>270</v>
      </c>
      <c r="F341" s="83"/>
      <c r="G341" s="83"/>
      <c r="H341" s="83"/>
      <c r="I341" s="83"/>
      <c r="J341" s="83"/>
      <c r="K341" s="104"/>
      <c r="L341" s="54">
        <v>9.7500000000000031E-2</v>
      </c>
      <c r="M341" s="55"/>
      <c r="N341" s="56"/>
      <c r="O341" s="56"/>
      <c r="P341" s="55"/>
      <c r="Q341" s="55"/>
      <c r="R341" s="54"/>
      <c r="S341" s="55"/>
      <c r="T341" s="55"/>
      <c r="U341" s="55"/>
      <c r="V341" s="55"/>
      <c r="W341" s="55"/>
      <c r="X341" s="54"/>
      <c r="Y341" s="55"/>
      <c r="Z341" s="55"/>
      <c r="AA341" s="55"/>
      <c r="AB341" s="55"/>
      <c r="AC341" s="55"/>
      <c r="AD341" s="54" t="s">
        <v>1146</v>
      </c>
      <c r="AE341" s="60">
        <v>-17.1755</v>
      </c>
      <c r="AF341" s="60">
        <v>145.58770000000001</v>
      </c>
      <c r="AG341" s="56">
        <v>748</v>
      </c>
      <c r="AH341" s="54"/>
      <c r="AI341" s="56" t="s">
        <v>1145</v>
      </c>
      <c r="AJ341" s="56"/>
      <c r="AK341" s="97"/>
      <c r="AL341" s="56" t="s">
        <v>1147</v>
      </c>
      <c r="AM341" s="52" t="s">
        <v>679</v>
      </c>
      <c r="AN341" s="83"/>
      <c r="AO341" s="97"/>
      <c r="AP341" s="63"/>
      <c r="AQ341" s="56"/>
    </row>
    <row r="342" spans="1:43" ht="55.5" customHeight="1" x14ac:dyDescent="0.25">
      <c r="A342" s="62"/>
      <c r="B342" s="52" t="s">
        <v>1144</v>
      </c>
      <c r="C342" s="59" t="s">
        <v>1153</v>
      </c>
      <c r="D342" s="52" t="s">
        <v>1193</v>
      </c>
      <c r="E342" s="52" t="s">
        <v>270</v>
      </c>
      <c r="F342" s="83"/>
      <c r="G342" s="83"/>
      <c r="H342" s="83"/>
      <c r="I342" s="83"/>
      <c r="J342" s="83"/>
      <c r="K342" s="104"/>
      <c r="L342" s="54">
        <v>0.18410000000000004</v>
      </c>
      <c r="M342" s="55"/>
      <c r="N342" s="56"/>
      <c r="O342" s="56"/>
      <c r="P342" s="55"/>
      <c r="Q342" s="55"/>
      <c r="R342" s="54"/>
      <c r="S342" s="55"/>
      <c r="T342" s="55"/>
      <c r="U342" s="55"/>
      <c r="V342" s="55"/>
      <c r="W342" s="55"/>
      <c r="X342" s="54"/>
      <c r="Y342" s="55"/>
      <c r="Z342" s="55"/>
      <c r="AA342" s="55"/>
      <c r="AB342" s="55"/>
      <c r="AC342" s="55"/>
      <c r="AD342" s="54" t="s">
        <v>1146</v>
      </c>
      <c r="AE342" s="60">
        <v>-17.1755</v>
      </c>
      <c r="AF342" s="60">
        <v>145.58770000000001</v>
      </c>
      <c r="AG342" s="56">
        <v>748</v>
      </c>
      <c r="AH342" s="54"/>
      <c r="AI342" s="56" t="s">
        <v>1145</v>
      </c>
      <c r="AJ342" s="56"/>
      <c r="AK342" s="97"/>
      <c r="AL342" s="56" t="s">
        <v>1147</v>
      </c>
      <c r="AM342" s="52" t="s">
        <v>679</v>
      </c>
      <c r="AN342" s="83"/>
      <c r="AO342" s="97"/>
      <c r="AP342" s="63"/>
      <c r="AQ342" s="56"/>
    </row>
    <row r="343" spans="1:43" ht="55.5" customHeight="1" x14ac:dyDescent="0.25">
      <c r="A343" s="62"/>
      <c r="B343" s="52" t="s">
        <v>1144</v>
      </c>
      <c r="C343" s="59" t="s">
        <v>1154</v>
      </c>
      <c r="D343" s="52" t="s">
        <v>1194</v>
      </c>
      <c r="E343" s="52" t="s">
        <v>270</v>
      </c>
      <c r="F343" s="83"/>
      <c r="G343" s="83"/>
      <c r="H343" s="83"/>
      <c r="I343" s="83"/>
      <c r="J343" s="83"/>
      <c r="K343" s="104"/>
      <c r="L343" s="54">
        <v>9.7500000000000031E-2</v>
      </c>
      <c r="M343" s="55"/>
      <c r="N343" s="56"/>
      <c r="O343" s="56"/>
      <c r="P343" s="55"/>
      <c r="Q343" s="55"/>
      <c r="R343" s="54"/>
      <c r="S343" s="55"/>
      <c r="T343" s="55"/>
      <c r="U343" s="55"/>
      <c r="V343" s="55"/>
      <c r="W343" s="55"/>
      <c r="X343" s="54"/>
      <c r="Y343" s="55"/>
      <c r="Z343" s="55"/>
      <c r="AA343" s="55"/>
      <c r="AB343" s="55"/>
      <c r="AC343" s="55"/>
      <c r="AD343" s="54" t="s">
        <v>1146</v>
      </c>
      <c r="AE343" s="60">
        <v>-17.1755</v>
      </c>
      <c r="AF343" s="60">
        <v>145.58770000000001</v>
      </c>
      <c r="AG343" s="56">
        <v>748</v>
      </c>
      <c r="AH343" s="54"/>
      <c r="AI343" s="56" t="s">
        <v>1145</v>
      </c>
      <c r="AJ343" s="56"/>
      <c r="AK343" s="97"/>
      <c r="AL343" s="56" t="s">
        <v>1147</v>
      </c>
      <c r="AM343" s="52" t="s">
        <v>679</v>
      </c>
      <c r="AN343" s="83"/>
      <c r="AO343" s="97"/>
      <c r="AP343" s="63"/>
      <c r="AQ343" s="56"/>
    </row>
    <row r="344" spans="1:43" ht="55.5" customHeight="1" x14ac:dyDescent="0.25">
      <c r="A344" s="62"/>
      <c r="B344" s="52" t="s">
        <v>1144</v>
      </c>
      <c r="C344" s="59" t="s">
        <v>1155</v>
      </c>
      <c r="D344" s="52" t="s">
        <v>1195</v>
      </c>
      <c r="E344" s="52" t="s">
        <v>270</v>
      </c>
      <c r="F344" s="83"/>
      <c r="G344" s="83"/>
      <c r="H344" s="83"/>
      <c r="I344" s="83"/>
      <c r="J344" s="83"/>
      <c r="K344" s="104"/>
      <c r="L344" s="54">
        <v>9.3899999999999983E-2</v>
      </c>
      <c r="M344" s="55"/>
      <c r="N344" s="56"/>
      <c r="O344" s="56"/>
      <c r="P344" s="55"/>
      <c r="Q344" s="55"/>
      <c r="R344" s="54"/>
      <c r="S344" s="55"/>
      <c r="T344" s="55"/>
      <c r="U344" s="55"/>
      <c r="V344" s="55"/>
      <c r="W344" s="55"/>
      <c r="X344" s="54"/>
      <c r="Y344" s="55"/>
      <c r="Z344" s="55"/>
      <c r="AA344" s="55"/>
      <c r="AB344" s="55"/>
      <c r="AC344" s="55"/>
      <c r="AD344" s="54" t="s">
        <v>1146</v>
      </c>
      <c r="AE344" s="60">
        <v>-17.1755</v>
      </c>
      <c r="AF344" s="60">
        <v>145.58770000000001</v>
      </c>
      <c r="AG344" s="56">
        <v>748</v>
      </c>
      <c r="AH344" s="54"/>
      <c r="AI344" s="56" t="s">
        <v>1145</v>
      </c>
      <c r="AJ344" s="56"/>
      <c r="AK344" s="97"/>
      <c r="AL344" s="56" t="s">
        <v>1147</v>
      </c>
      <c r="AM344" s="52" t="s">
        <v>679</v>
      </c>
      <c r="AN344" s="83"/>
      <c r="AO344" s="97"/>
      <c r="AP344" s="63"/>
      <c r="AQ344" s="56"/>
    </row>
    <row r="345" spans="1:43" ht="55.5" customHeight="1" x14ac:dyDescent="0.25">
      <c r="A345" s="62"/>
      <c r="B345" s="52" t="s">
        <v>1144</v>
      </c>
      <c r="C345" s="59" t="s">
        <v>1156</v>
      </c>
      <c r="D345" s="52" t="s">
        <v>1222</v>
      </c>
      <c r="E345" s="52" t="s">
        <v>270</v>
      </c>
      <c r="F345" s="83"/>
      <c r="G345" s="83"/>
      <c r="H345" s="83"/>
      <c r="I345" s="83"/>
      <c r="J345" s="83"/>
      <c r="K345" s="104"/>
      <c r="L345" s="54">
        <v>0.44399999999999995</v>
      </c>
      <c r="M345" s="55"/>
      <c r="N345" s="56"/>
      <c r="O345" s="56"/>
      <c r="P345" s="55"/>
      <c r="Q345" s="55"/>
      <c r="R345" s="54"/>
      <c r="S345" s="55"/>
      <c r="T345" s="55"/>
      <c r="U345" s="55"/>
      <c r="V345" s="55"/>
      <c r="W345" s="55"/>
      <c r="X345" s="54"/>
      <c r="Y345" s="55"/>
      <c r="Z345" s="55"/>
      <c r="AA345" s="55"/>
      <c r="AB345" s="55"/>
      <c r="AC345" s="55"/>
      <c r="AD345" s="54" t="s">
        <v>1146</v>
      </c>
      <c r="AE345" s="60">
        <v>-17.1755</v>
      </c>
      <c r="AF345" s="60">
        <v>145.58770000000001</v>
      </c>
      <c r="AG345" s="56">
        <v>748</v>
      </c>
      <c r="AH345" s="54"/>
      <c r="AI345" s="56" t="s">
        <v>1145</v>
      </c>
      <c r="AJ345" s="56"/>
      <c r="AK345" s="97"/>
      <c r="AL345" s="56" t="s">
        <v>1147</v>
      </c>
      <c r="AM345" s="52" t="s">
        <v>679</v>
      </c>
      <c r="AN345" s="83"/>
      <c r="AO345" s="97"/>
      <c r="AP345" s="63"/>
      <c r="AQ345" s="56"/>
    </row>
    <row r="346" spans="1:43" ht="55.5" customHeight="1" x14ac:dyDescent="0.25">
      <c r="A346" s="62"/>
      <c r="B346" s="52" t="s">
        <v>1144</v>
      </c>
      <c r="C346" s="59" t="s">
        <v>1157</v>
      </c>
      <c r="D346" s="52" t="s">
        <v>1196</v>
      </c>
      <c r="E346" s="52" t="s">
        <v>270</v>
      </c>
      <c r="F346" s="83"/>
      <c r="G346" s="83"/>
      <c r="H346" s="83"/>
      <c r="I346" s="83"/>
      <c r="J346" s="83"/>
      <c r="K346" s="104"/>
      <c r="L346" s="54">
        <v>0.13360000000000005</v>
      </c>
      <c r="M346" s="55"/>
      <c r="N346" s="56"/>
      <c r="O346" s="56"/>
      <c r="P346" s="55"/>
      <c r="Q346" s="55"/>
      <c r="R346" s="54"/>
      <c r="S346" s="55"/>
      <c r="T346" s="55"/>
      <c r="U346" s="55"/>
      <c r="V346" s="55"/>
      <c r="W346" s="55"/>
      <c r="X346" s="54"/>
      <c r="Y346" s="55"/>
      <c r="Z346" s="55"/>
      <c r="AA346" s="55"/>
      <c r="AB346" s="55"/>
      <c r="AC346" s="55"/>
      <c r="AD346" s="54" t="s">
        <v>1146</v>
      </c>
      <c r="AE346" s="60">
        <v>-17.1755</v>
      </c>
      <c r="AF346" s="60">
        <v>145.58770000000001</v>
      </c>
      <c r="AG346" s="56">
        <v>748</v>
      </c>
      <c r="AH346" s="54"/>
      <c r="AI346" s="56" t="s">
        <v>1145</v>
      </c>
      <c r="AJ346" s="56"/>
      <c r="AK346" s="97"/>
      <c r="AL346" s="56" t="s">
        <v>1147</v>
      </c>
      <c r="AM346" s="52" t="s">
        <v>679</v>
      </c>
      <c r="AN346" s="83"/>
      <c r="AO346" s="97"/>
      <c r="AP346" s="63"/>
      <c r="AQ346" s="56"/>
    </row>
    <row r="347" spans="1:43" ht="55.5" customHeight="1" x14ac:dyDescent="0.25">
      <c r="A347" s="62"/>
      <c r="B347" s="52" t="s">
        <v>1144</v>
      </c>
      <c r="C347" s="59" t="s">
        <v>1158</v>
      </c>
      <c r="D347" s="52" t="s">
        <v>1197</v>
      </c>
      <c r="E347" s="52" t="s">
        <v>270</v>
      </c>
      <c r="F347" s="83"/>
      <c r="G347" s="83"/>
      <c r="H347" s="83"/>
      <c r="I347" s="83"/>
      <c r="J347" s="83"/>
      <c r="K347" s="104"/>
      <c r="L347" s="54">
        <v>0.23099999999999998</v>
      </c>
      <c r="M347" s="55"/>
      <c r="N347" s="56"/>
      <c r="O347" s="56"/>
      <c r="P347" s="55"/>
      <c r="Q347" s="55"/>
      <c r="R347" s="54"/>
      <c r="S347" s="55"/>
      <c r="T347" s="55"/>
      <c r="U347" s="55"/>
      <c r="V347" s="55"/>
      <c r="W347" s="55"/>
      <c r="X347" s="54"/>
      <c r="Y347" s="55"/>
      <c r="Z347" s="55"/>
      <c r="AA347" s="55"/>
      <c r="AB347" s="55"/>
      <c r="AC347" s="55"/>
      <c r="AD347" s="54" t="s">
        <v>1146</v>
      </c>
      <c r="AE347" s="60">
        <v>-17.1755</v>
      </c>
      <c r="AF347" s="60">
        <v>145.58770000000001</v>
      </c>
      <c r="AG347" s="56">
        <v>748</v>
      </c>
      <c r="AH347" s="54"/>
      <c r="AI347" s="56" t="s">
        <v>1145</v>
      </c>
      <c r="AJ347" s="56"/>
      <c r="AK347" s="97"/>
      <c r="AL347" s="56" t="s">
        <v>1147</v>
      </c>
      <c r="AM347" s="52" t="s">
        <v>679</v>
      </c>
      <c r="AN347" s="83"/>
      <c r="AO347" s="97"/>
      <c r="AP347" s="63"/>
      <c r="AQ347" s="56"/>
    </row>
    <row r="348" spans="1:43" ht="55.5" customHeight="1" x14ac:dyDescent="0.25">
      <c r="A348" s="62"/>
      <c r="B348" s="52" t="s">
        <v>1144</v>
      </c>
      <c r="C348" s="59" t="s">
        <v>1159</v>
      </c>
      <c r="D348" s="52" t="s">
        <v>1198</v>
      </c>
      <c r="E348" s="52" t="s">
        <v>270</v>
      </c>
      <c r="F348" s="83"/>
      <c r="G348" s="83"/>
      <c r="H348" s="83"/>
      <c r="I348" s="83"/>
      <c r="J348" s="83"/>
      <c r="K348" s="104"/>
      <c r="L348" s="54">
        <v>0.22025</v>
      </c>
      <c r="M348" s="55">
        <v>0.12763277400417183</v>
      </c>
      <c r="N348" s="56"/>
      <c r="O348" s="56"/>
      <c r="P348" s="55"/>
      <c r="Q348" s="55"/>
      <c r="R348" s="54"/>
      <c r="S348" s="55"/>
      <c r="T348" s="55"/>
      <c r="U348" s="55"/>
      <c r="V348" s="55"/>
      <c r="W348" s="55"/>
      <c r="X348" s="54"/>
      <c r="Y348" s="55"/>
      <c r="Z348" s="55"/>
      <c r="AA348" s="55"/>
      <c r="AB348" s="55"/>
      <c r="AC348" s="55"/>
      <c r="AD348" s="54" t="s">
        <v>1146</v>
      </c>
      <c r="AE348" s="60">
        <v>-17.1755</v>
      </c>
      <c r="AF348" s="60">
        <v>145.58770000000001</v>
      </c>
      <c r="AG348" s="56">
        <v>748</v>
      </c>
      <c r="AH348" s="54"/>
      <c r="AI348" s="56" t="s">
        <v>1145</v>
      </c>
      <c r="AJ348" s="56"/>
      <c r="AK348" s="97"/>
      <c r="AL348" s="56" t="s">
        <v>1147</v>
      </c>
      <c r="AM348" s="52" t="s">
        <v>679</v>
      </c>
      <c r="AN348" s="83"/>
      <c r="AO348" s="97"/>
      <c r="AP348" s="63"/>
      <c r="AQ348" s="56"/>
    </row>
    <row r="349" spans="1:43" ht="55.5" customHeight="1" x14ac:dyDescent="0.25">
      <c r="A349" s="62"/>
      <c r="B349" s="52" t="s">
        <v>1144</v>
      </c>
      <c r="C349" s="59" t="s">
        <v>1160</v>
      </c>
      <c r="D349" s="52" t="s">
        <v>1199</v>
      </c>
      <c r="E349" s="52" t="s">
        <v>354</v>
      </c>
      <c r="F349" s="83"/>
      <c r="G349" s="83"/>
      <c r="H349" s="83"/>
      <c r="I349" s="83"/>
      <c r="J349" s="83"/>
      <c r="K349" s="104"/>
      <c r="L349" s="54">
        <v>0.1986</v>
      </c>
      <c r="M349" s="55"/>
      <c r="N349" s="56"/>
      <c r="O349" s="56"/>
      <c r="P349" s="55"/>
      <c r="Q349" s="55"/>
      <c r="R349" s="54"/>
      <c r="S349" s="55"/>
      <c r="T349" s="55"/>
      <c r="U349" s="55"/>
      <c r="V349" s="55"/>
      <c r="W349" s="55"/>
      <c r="X349" s="54"/>
      <c r="Y349" s="55"/>
      <c r="Z349" s="55"/>
      <c r="AA349" s="55"/>
      <c r="AB349" s="55"/>
      <c r="AC349" s="55"/>
      <c r="AD349" s="54" t="s">
        <v>1146</v>
      </c>
      <c r="AE349" s="60">
        <v>-17.1755</v>
      </c>
      <c r="AF349" s="60">
        <v>145.58770000000001</v>
      </c>
      <c r="AG349" s="56">
        <v>748</v>
      </c>
      <c r="AH349" s="54"/>
      <c r="AI349" s="56" t="s">
        <v>1145</v>
      </c>
      <c r="AJ349" s="56"/>
      <c r="AK349" s="97"/>
      <c r="AL349" s="56" t="s">
        <v>1147</v>
      </c>
      <c r="AM349" s="52" t="s">
        <v>679</v>
      </c>
      <c r="AN349" s="83"/>
      <c r="AO349" s="97"/>
      <c r="AP349" s="63"/>
      <c r="AQ349" s="56"/>
    </row>
    <row r="350" spans="1:43" ht="55.5" customHeight="1" x14ac:dyDescent="0.25">
      <c r="A350" s="62"/>
      <c r="B350" s="52" t="s">
        <v>1144</v>
      </c>
      <c r="C350" s="59" t="s">
        <v>1161</v>
      </c>
      <c r="D350" s="52" t="s">
        <v>1200</v>
      </c>
      <c r="E350" s="52" t="s">
        <v>270</v>
      </c>
      <c r="F350" s="83"/>
      <c r="G350" s="83"/>
      <c r="H350" s="83"/>
      <c r="I350" s="83"/>
      <c r="J350" s="83"/>
      <c r="K350" s="104"/>
      <c r="L350" s="54">
        <v>5.7799999999999963E-2</v>
      </c>
      <c r="M350" s="55"/>
      <c r="N350" s="56"/>
      <c r="O350" s="56"/>
      <c r="P350" s="55"/>
      <c r="Q350" s="55"/>
      <c r="R350" s="54"/>
      <c r="S350" s="55"/>
      <c r="T350" s="55"/>
      <c r="U350" s="55"/>
      <c r="V350" s="55"/>
      <c r="W350" s="55"/>
      <c r="X350" s="54"/>
      <c r="Y350" s="55"/>
      <c r="Z350" s="55"/>
      <c r="AA350" s="55"/>
      <c r="AB350" s="55"/>
      <c r="AC350" s="55"/>
      <c r="AD350" s="54" t="s">
        <v>1146</v>
      </c>
      <c r="AE350" s="60">
        <v>-17.1755</v>
      </c>
      <c r="AF350" s="60">
        <v>145.58770000000001</v>
      </c>
      <c r="AG350" s="56">
        <v>748</v>
      </c>
      <c r="AH350" s="54"/>
      <c r="AI350" s="56" t="s">
        <v>1145</v>
      </c>
      <c r="AJ350" s="56"/>
      <c r="AK350" s="97"/>
      <c r="AL350" s="56" t="s">
        <v>1147</v>
      </c>
      <c r="AM350" s="52" t="s">
        <v>679</v>
      </c>
      <c r="AN350" s="83"/>
      <c r="AO350" s="97"/>
      <c r="AP350" s="63"/>
      <c r="AQ350" s="56"/>
    </row>
    <row r="351" spans="1:43" ht="55.5" customHeight="1" x14ac:dyDescent="0.25">
      <c r="A351" s="62"/>
      <c r="B351" s="52" t="s">
        <v>1144</v>
      </c>
      <c r="C351" s="59" t="s">
        <v>1162</v>
      </c>
      <c r="D351" s="52" t="s">
        <v>1201</v>
      </c>
      <c r="E351" s="52" t="s">
        <v>270</v>
      </c>
      <c r="F351" s="83"/>
      <c r="G351" s="83"/>
      <c r="H351" s="83"/>
      <c r="I351" s="83"/>
      <c r="J351" s="83"/>
      <c r="K351" s="104"/>
      <c r="L351" s="54">
        <v>0.20220000000000005</v>
      </c>
      <c r="M351" s="55"/>
      <c r="N351" s="56"/>
      <c r="O351" s="56"/>
      <c r="P351" s="55"/>
      <c r="Q351" s="55"/>
      <c r="R351" s="54"/>
      <c r="S351" s="55"/>
      <c r="T351" s="55"/>
      <c r="U351" s="55"/>
      <c r="V351" s="55"/>
      <c r="W351" s="55"/>
      <c r="X351" s="54"/>
      <c r="Y351" s="55"/>
      <c r="Z351" s="55"/>
      <c r="AA351" s="55"/>
      <c r="AB351" s="55"/>
      <c r="AC351" s="55"/>
      <c r="AD351" s="54" t="s">
        <v>1146</v>
      </c>
      <c r="AE351" s="60">
        <v>-17.1755</v>
      </c>
      <c r="AF351" s="60">
        <v>145.58770000000001</v>
      </c>
      <c r="AG351" s="56">
        <v>748</v>
      </c>
      <c r="AH351" s="54"/>
      <c r="AI351" s="56" t="s">
        <v>1145</v>
      </c>
      <c r="AJ351" s="56"/>
      <c r="AK351" s="97"/>
      <c r="AL351" s="56" t="s">
        <v>1147</v>
      </c>
      <c r="AM351" s="52" t="s">
        <v>679</v>
      </c>
      <c r="AN351" s="83"/>
      <c r="AO351" s="97"/>
      <c r="AP351" s="63"/>
      <c r="AQ351" s="56"/>
    </row>
    <row r="352" spans="1:43" ht="55.5" customHeight="1" x14ac:dyDescent="0.25">
      <c r="A352" s="62"/>
      <c r="B352" s="52" t="s">
        <v>1144</v>
      </c>
      <c r="C352" s="59" t="s">
        <v>1163</v>
      </c>
      <c r="D352" s="52" t="s">
        <v>1202</v>
      </c>
      <c r="E352" s="52" t="s">
        <v>270</v>
      </c>
      <c r="F352" s="83"/>
      <c r="G352" s="83"/>
      <c r="H352" s="83"/>
      <c r="I352" s="83"/>
      <c r="J352" s="83"/>
      <c r="K352" s="104"/>
      <c r="L352" s="54">
        <v>6.8599999999999994E-2</v>
      </c>
      <c r="M352" s="55"/>
      <c r="N352" s="56"/>
      <c r="O352" s="56"/>
      <c r="P352" s="55"/>
      <c r="Q352" s="55"/>
      <c r="R352" s="54"/>
      <c r="S352" s="55"/>
      <c r="T352" s="55"/>
      <c r="U352" s="55"/>
      <c r="V352" s="55"/>
      <c r="W352" s="55"/>
      <c r="X352" s="54"/>
      <c r="Y352" s="55"/>
      <c r="Z352" s="55"/>
      <c r="AA352" s="55"/>
      <c r="AB352" s="55"/>
      <c r="AC352" s="55"/>
      <c r="AD352" s="54" t="s">
        <v>1146</v>
      </c>
      <c r="AE352" s="60">
        <v>-17.1755</v>
      </c>
      <c r="AF352" s="60">
        <v>145.58770000000001</v>
      </c>
      <c r="AG352" s="56">
        <v>748</v>
      </c>
      <c r="AH352" s="54"/>
      <c r="AI352" s="56" t="s">
        <v>1145</v>
      </c>
      <c r="AJ352" s="56"/>
      <c r="AK352" s="97"/>
      <c r="AL352" s="56" t="s">
        <v>1147</v>
      </c>
      <c r="AM352" s="52" t="s">
        <v>679</v>
      </c>
      <c r="AN352" s="83"/>
      <c r="AO352" s="97"/>
      <c r="AP352" s="63"/>
      <c r="AQ352" s="56"/>
    </row>
    <row r="353" spans="1:43" ht="55.5" customHeight="1" x14ac:dyDescent="0.25">
      <c r="A353" s="62"/>
      <c r="B353" s="52" t="s">
        <v>1144</v>
      </c>
      <c r="C353" s="59" t="s">
        <v>1164</v>
      </c>
      <c r="D353" s="52" t="s">
        <v>1203</v>
      </c>
      <c r="E353" s="52" t="s">
        <v>270</v>
      </c>
      <c r="F353" s="83"/>
      <c r="G353" s="83"/>
      <c r="H353" s="83"/>
      <c r="I353" s="83"/>
      <c r="J353" s="83"/>
      <c r="K353" s="104"/>
      <c r="L353" s="54">
        <v>0.15880000000000005</v>
      </c>
      <c r="M353" s="55"/>
      <c r="N353" s="56"/>
      <c r="O353" s="56"/>
      <c r="P353" s="55"/>
      <c r="Q353" s="55"/>
      <c r="R353" s="54"/>
      <c r="S353" s="55"/>
      <c r="T353" s="55"/>
      <c r="U353" s="55"/>
      <c r="V353" s="55"/>
      <c r="W353" s="55"/>
      <c r="X353" s="54"/>
      <c r="Y353" s="55"/>
      <c r="Z353" s="55"/>
      <c r="AA353" s="55"/>
      <c r="AB353" s="55"/>
      <c r="AC353" s="55"/>
      <c r="AD353" s="54" t="s">
        <v>1146</v>
      </c>
      <c r="AE353" s="60">
        <v>-17.1755</v>
      </c>
      <c r="AF353" s="60">
        <v>145.58770000000001</v>
      </c>
      <c r="AG353" s="56">
        <v>748</v>
      </c>
      <c r="AH353" s="54"/>
      <c r="AI353" s="56" t="s">
        <v>1145</v>
      </c>
      <c r="AJ353" s="56"/>
      <c r="AK353" s="97"/>
      <c r="AL353" s="56" t="s">
        <v>1147</v>
      </c>
      <c r="AM353" s="52" t="s">
        <v>679</v>
      </c>
      <c r="AN353" s="83"/>
      <c r="AO353" s="97"/>
      <c r="AP353" s="63"/>
      <c r="AQ353" s="56"/>
    </row>
    <row r="354" spans="1:43" ht="55.5" customHeight="1" x14ac:dyDescent="0.25">
      <c r="A354" s="62"/>
      <c r="B354" s="52" t="s">
        <v>1144</v>
      </c>
      <c r="C354" s="59" t="s">
        <v>1165</v>
      </c>
      <c r="D354" s="52" t="s">
        <v>1204</v>
      </c>
      <c r="E354" s="52" t="s">
        <v>270</v>
      </c>
      <c r="F354" s="83"/>
      <c r="G354" s="83"/>
      <c r="H354" s="83"/>
      <c r="I354" s="83"/>
      <c r="J354" s="83"/>
      <c r="K354" s="104"/>
      <c r="L354" s="54">
        <v>0.28520000000000001</v>
      </c>
      <c r="M354" s="55"/>
      <c r="N354" s="56"/>
      <c r="O354" s="56"/>
      <c r="P354" s="55"/>
      <c r="Q354" s="55"/>
      <c r="R354" s="54"/>
      <c r="S354" s="55"/>
      <c r="T354" s="55"/>
      <c r="U354" s="55"/>
      <c r="V354" s="55"/>
      <c r="W354" s="55"/>
      <c r="X354" s="54"/>
      <c r="Y354" s="55"/>
      <c r="Z354" s="55"/>
      <c r="AA354" s="55"/>
      <c r="AB354" s="55"/>
      <c r="AC354" s="55"/>
      <c r="AD354" s="54" t="s">
        <v>1146</v>
      </c>
      <c r="AE354" s="60">
        <v>-17.1755</v>
      </c>
      <c r="AF354" s="60">
        <v>145.58770000000001</v>
      </c>
      <c r="AG354" s="56">
        <v>748</v>
      </c>
      <c r="AH354" s="54"/>
      <c r="AI354" s="56" t="s">
        <v>1145</v>
      </c>
      <c r="AJ354" s="56"/>
      <c r="AK354" s="97"/>
      <c r="AL354" s="56" t="s">
        <v>1147</v>
      </c>
      <c r="AM354" s="52" t="s">
        <v>679</v>
      </c>
      <c r="AN354" s="83"/>
      <c r="AO354" s="97"/>
      <c r="AP354" s="63"/>
      <c r="AQ354" s="56"/>
    </row>
    <row r="355" spans="1:43" ht="55.5" customHeight="1" x14ac:dyDescent="0.25">
      <c r="A355" s="62"/>
      <c r="B355" s="52" t="s">
        <v>1144</v>
      </c>
      <c r="C355" s="59" t="s">
        <v>1166</v>
      </c>
      <c r="D355" s="52" t="s">
        <v>1205</v>
      </c>
      <c r="E355" s="52" t="s">
        <v>270</v>
      </c>
      <c r="F355" s="83"/>
      <c r="G355" s="83"/>
      <c r="H355" s="83"/>
      <c r="I355" s="83"/>
      <c r="J355" s="83"/>
      <c r="K355" s="104"/>
      <c r="L355" s="54">
        <v>0.51259999999999994</v>
      </c>
      <c r="M355" s="55"/>
      <c r="N355" s="56"/>
      <c r="O355" s="56"/>
      <c r="P355" s="55"/>
      <c r="Q355" s="55"/>
      <c r="R355" s="54"/>
      <c r="S355" s="55"/>
      <c r="T355" s="55"/>
      <c r="U355" s="55"/>
      <c r="V355" s="55"/>
      <c r="W355" s="55"/>
      <c r="X355" s="54"/>
      <c r="Y355" s="55"/>
      <c r="Z355" s="55"/>
      <c r="AA355" s="55"/>
      <c r="AB355" s="55"/>
      <c r="AC355" s="55"/>
      <c r="AD355" s="54" t="s">
        <v>1146</v>
      </c>
      <c r="AE355" s="60">
        <v>-17.1755</v>
      </c>
      <c r="AF355" s="60">
        <v>145.58770000000001</v>
      </c>
      <c r="AG355" s="56">
        <v>748</v>
      </c>
      <c r="AH355" s="54"/>
      <c r="AI355" s="56" t="s">
        <v>1145</v>
      </c>
      <c r="AJ355" s="56"/>
      <c r="AK355" s="97"/>
      <c r="AL355" s="56" t="s">
        <v>1147</v>
      </c>
      <c r="AM355" s="52" t="s">
        <v>679</v>
      </c>
      <c r="AN355" s="83"/>
      <c r="AO355" s="97"/>
      <c r="AP355" s="63"/>
      <c r="AQ355" s="56"/>
    </row>
    <row r="356" spans="1:43" ht="55.5" customHeight="1" x14ac:dyDescent="0.25">
      <c r="A356" s="62"/>
      <c r="B356" s="52" t="s">
        <v>1144</v>
      </c>
      <c r="C356" s="59" t="s">
        <v>1167</v>
      </c>
      <c r="D356" s="52" t="s">
        <v>1206</v>
      </c>
      <c r="E356" s="52" t="s">
        <v>270</v>
      </c>
      <c r="F356" s="83"/>
      <c r="G356" s="83"/>
      <c r="H356" s="83"/>
      <c r="I356" s="83"/>
      <c r="J356" s="83"/>
      <c r="K356" s="104"/>
      <c r="L356" s="54">
        <v>0.14800000000000002</v>
      </c>
      <c r="M356" s="55"/>
      <c r="N356" s="56"/>
      <c r="O356" s="56"/>
      <c r="P356" s="55"/>
      <c r="Q356" s="55"/>
      <c r="R356" s="54"/>
      <c r="S356" s="55"/>
      <c r="T356" s="55"/>
      <c r="U356" s="55"/>
      <c r="V356" s="55"/>
      <c r="W356" s="55"/>
      <c r="X356" s="54"/>
      <c r="Y356" s="55"/>
      <c r="Z356" s="55"/>
      <c r="AA356" s="55"/>
      <c r="AB356" s="55"/>
      <c r="AC356" s="55"/>
      <c r="AD356" s="54" t="s">
        <v>1146</v>
      </c>
      <c r="AE356" s="60">
        <v>-17.1755</v>
      </c>
      <c r="AF356" s="60">
        <v>145.58770000000001</v>
      </c>
      <c r="AG356" s="56">
        <v>748</v>
      </c>
      <c r="AH356" s="54"/>
      <c r="AI356" s="56" t="s">
        <v>1145</v>
      </c>
      <c r="AJ356" s="56"/>
      <c r="AK356" s="97"/>
      <c r="AL356" s="56" t="s">
        <v>1147</v>
      </c>
      <c r="AM356" s="52" t="s">
        <v>679</v>
      </c>
      <c r="AN356" s="83"/>
      <c r="AO356" s="97"/>
      <c r="AP356" s="63"/>
      <c r="AQ356" s="56"/>
    </row>
    <row r="357" spans="1:43" ht="55.5" customHeight="1" x14ac:dyDescent="0.25">
      <c r="A357" s="62"/>
      <c r="B357" s="52" t="s">
        <v>1144</v>
      </c>
      <c r="C357" s="59" t="s">
        <v>1207</v>
      </c>
      <c r="D357" s="52" t="s">
        <v>1208</v>
      </c>
      <c r="E357" s="52" t="s">
        <v>270</v>
      </c>
      <c r="F357" s="83"/>
      <c r="G357" s="83"/>
      <c r="H357" s="83"/>
      <c r="I357" s="83"/>
      <c r="J357" s="83"/>
      <c r="K357" s="104"/>
      <c r="L357" s="54">
        <v>0.17689999999999995</v>
      </c>
      <c r="M357" s="55"/>
      <c r="N357" s="56"/>
      <c r="O357" s="56"/>
      <c r="P357" s="55"/>
      <c r="Q357" s="55"/>
      <c r="R357" s="54"/>
      <c r="S357" s="55"/>
      <c r="T357" s="55"/>
      <c r="U357" s="55"/>
      <c r="V357" s="55"/>
      <c r="W357" s="55"/>
      <c r="X357" s="54"/>
      <c r="Y357" s="55"/>
      <c r="Z357" s="55"/>
      <c r="AA357" s="55"/>
      <c r="AB357" s="55"/>
      <c r="AC357" s="55"/>
      <c r="AD357" s="54" t="s">
        <v>1146</v>
      </c>
      <c r="AE357" s="60">
        <v>-17.1755</v>
      </c>
      <c r="AF357" s="60">
        <v>145.58770000000001</v>
      </c>
      <c r="AG357" s="56">
        <v>748</v>
      </c>
      <c r="AH357" s="54"/>
      <c r="AI357" s="56" t="s">
        <v>1145</v>
      </c>
      <c r="AJ357" s="56"/>
      <c r="AK357" s="97"/>
      <c r="AL357" s="56" t="s">
        <v>1147</v>
      </c>
      <c r="AM357" s="52" t="s">
        <v>679</v>
      </c>
      <c r="AN357" s="83"/>
      <c r="AO357" s="97"/>
      <c r="AP357" s="63"/>
      <c r="AQ357" s="56"/>
    </row>
    <row r="358" spans="1:43" ht="55.5" customHeight="1" x14ac:dyDescent="0.25">
      <c r="A358" s="62"/>
      <c r="B358" s="52" t="s">
        <v>1144</v>
      </c>
      <c r="C358" s="59" t="s">
        <v>1209</v>
      </c>
      <c r="D358" s="52" t="s">
        <v>1210</v>
      </c>
      <c r="E358" s="52" t="s">
        <v>270</v>
      </c>
      <c r="F358" s="83"/>
      <c r="G358" s="83"/>
      <c r="H358" s="83"/>
      <c r="I358" s="83"/>
      <c r="J358" s="83"/>
      <c r="K358" s="104"/>
      <c r="L358" s="54">
        <v>0.55600000000000005</v>
      </c>
      <c r="M358" s="55"/>
      <c r="N358" s="56"/>
      <c r="O358" s="56"/>
      <c r="P358" s="55"/>
      <c r="Q358" s="55"/>
      <c r="R358" s="54"/>
      <c r="S358" s="55"/>
      <c r="T358" s="55"/>
      <c r="U358" s="55"/>
      <c r="V358" s="55"/>
      <c r="W358" s="55"/>
      <c r="X358" s="54"/>
      <c r="Y358" s="55"/>
      <c r="Z358" s="55"/>
      <c r="AA358" s="55"/>
      <c r="AB358" s="55"/>
      <c r="AC358" s="55"/>
      <c r="AD358" s="54" t="s">
        <v>1146</v>
      </c>
      <c r="AE358" s="60">
        <v>-17.1755</v>
      </c>
      <c r="AF358" s="60">
        <v>145.58770000000001</v>
      </c>
      <c r="AG358" s="56">
        <v>748</v>
      </c>
      <c r="AH358" s="54"/>
      <c r="AI358" s="56" t="s">
        <v>1145</v>
      </c>
      <c r="AJ358" s="56"/>
      <c r="AK358" s="97"/>
      <c r="AL358" s="56" t="s">
        <v>1147</v>
      </c>
      <c r="AM358" s="52" t="s">
        <v>679</v>
      </c>
      <c r="AN358" s="83"/>
      <c r="AO358" s="97"/>
      <c r="AP358" s="63"/>
      <c r="AQ358" s="56"/>
    </row>
    <row r="359" spans="1:43" ht="55.5" customHeight="1" x14ac:dyDescent="0.25">
      <c r="A359" s="62"/>
      <c r="B359" s="52" t="s">
        <v>1144</v>
      </c>
      <c r="C359" s="59" t="s">
        <v>1168</v>
      </c>
      <c r="D359" s="52" t="s">
        <v>1211</v>
      </c>
      <c r="E359" s="52" t="s">
        <v>270</v>
      </c>
      <c r="F359" s="83"/>
      <c r="G359" s="83"/>
      <c r="H359" s="83"/>
      <c r="I359" s="83"/>
      <c r="J359" s="83"/>
      <c r="K359" s="104"/>
      <c r="L359" s="54">
        <v>0.11550000000000005</v>
      </c>
      <c r="M359" s="55"/>
      <c r="N359" s="56"/>
      <c r="O359" s="56"/>
      <c r="P359" s="55"/>
      <c r="Q359" s="55"/>
      <c r="R359" s="54"/>
      <c r="S359" s="55"/>
      <c r="T359" s="55"/>
      <c r="U359" s="55"/>
      <c r="V359" s="55"/>
      <c r="W359" s="55"/>
      <c r="X359" s="54"/>
      <c r="Y359" s="55"/>
      <c r="Z359" s="55"/>
      <c r="AA359" s="55"/>
      <c r="AB359" s="55"/>
      <c r="AC359" s="55"/>
      <c r="AD359" s="54" t="s">
        <v>1146</v>
      </c>
      <c r="AE359" s="60">
        <v>-17.1755</v>
      </c>
      <c r="AF359" s="60">
        <v>145.58770000000001</v>
      </c>
      <c r="AG359" s="56">
        <v>748</v>
      </c>
      <c r="AH359" s="54"/>
      <c r="AI359" s="56" t="s">
        <v>1145</v>
      </c>
      <c r="AJ359" s="56"/>
      <c r="AK359" s="97"/>
      <c r="AL359" s="56" t="s">
        <v>1147</v>
      </c>
      <c r="AM359" s="52" t="s">
        <v>679</v>
      </c>
      <c r="AN359" s="83"/>
      <c r="AO359" s="97"/>
      <c r="AP359" s="63"/>
      <c r="AQ359" s="56"/>
    </row>
    <row r="360" spans="1:43" ht="55.5" customHeight="1" x14ac:dyDescent="0.25">
      <c r="A360" s="62"/>
      <c r="B360" s="52" t="s">
        <v>1144</v>
      </c>
      <c r="C360" s="59" t="s">
        <v>1169</v>
      </c>
      <c r="D360" s="52" t="s">
        <v>829</v>
      </c>
      <c r="E360" s="52" t="s">
        <v>270</v>
      </c>
      <c r="F360" s="83"/>
      <c r="G360" s="83"/>
      <c r="H360" s="83"/>
      <c r="I360" s="83"/>
      <c r="J360" s="83"/>
      <c r="K360" s="104"/>
      <c r="L360" s="54">
        <v>0.24909999999999999</v>
      </c>
      <c r="M360" s="55"/>
      <c r="N360" s="56"/>
      <c r="O360" s="56"/>
      <c r="P360" s="55"/>
      <c r="Q360" s="55"/>
      <c r="R360" s="54"/>
      <c r="S360" s="55"/>
      <c r="T360" s="55"/>
      <c r="U360" s="55"/>
      <c r="V360" s="55"/>
      <c r="W360" s="55"/>
      <c r="X360" s="54"/>
      <c r="Y360" s="55"/>
      <c r="Z360" s="55"/>
      <c r="AA360" s="55"/>
      <c r="AB360" s="55"/>
      <c r="AC360" s="55"/>
      <c r="AD360" s="54" t="s">
        <v>1146</v>
      </c>
      <c r="AE360" s="60">
        <v>-17.1755</v>
      </c>
      <c r="AF360" s="60">
        <v>145.58770000000001</v>
      </c>
      <c r="AG360" s="56">
        <v>748</v>
      </c>
      <c r="AH360" s="54"/>
      <c r="AI360" s="56" t="s">
        <v>1145</v>
      </c>
      <c r="AJ360" s="56"/>
      <c r="AK360" s="97"/>
      <c r="AL360" s="56" t="s">
        <v>1147</v>
      </c>
      <c r="AM360" s="52" t="s">
        <v>679</v>
      </c>
      <c r="AN360" s="83"/>
      <c r="AO360" s="97"/>
      <c r="AP360" s="63"/>
      <c r="AQ360" s="56"/>
    </row>
    <row r="361" spans="1:43" ht="55.5" customHeight="1" x14ac:dyDescent="0.25">
      <c r="A361" s="62"/>
      <c r="B361" s="52" t="s">
        <v>1144</v>
      </c>
      <c r="C361" s="59" t="s">
        <v>1170</v>
      </c>
      <c r="D361" s="52" t="s">
        <v>1212</v>
      </c>
      <c r="E361" s="52" t="s">
        <v>270</v>
      </c>
      <c r="F361" s="83"/>
      <c r="G361" s="83"/>
      <c r="H361" s="83"/>
      <c r="I361" s="83"/>
      <c r="J361" s="83"/>
      <c r="K361" s="104"/>
      <c r="L361" s="54">
        <v>0.34660000000000002</v>
      </c>
      <c r="M361" s="55"/>
      <c r="N361" s="56"/>
      <c r="O361" s="56"/>
      <c r="P361" s="55"/>
      <c r="Q361" s="55"/>
      <c r="R361" s="54"/>
      <c r="S361" s="55"/>
      <c r="T361" s="55"/>
      <c r="U361" s="55"/>
      <c r="V361" s="55"/>
      <c r="W361" s="55"/>
      <c r="X361" s="54"/>
      <c r="Y361" s="55"/>
      <c r="Z361" s="55"/>
      <c r="AA361" s="55"/>
      <c r="AB361" s="55"/>
      <c r="AC361" s="55"/>
      <c r="AD361" s="54" t="s">
        <v>1146</v>
      </c>
      <c r="AE361" s="60">
        <v>-17.1755</v>
      </c>
      <c r="AF361" s="60">
        <v>145.58770000000001</v>
      </c>
      <c r="AG361" s="56">
        <v>748</v>
      </c>
      <c r="AH361" s="54"/>
      <c r="AI361" s="56" t="s">
        <v>1145</v>
      </c>
      <c r="AJ361" s="56"/>
      <c r="AK361" s="97"/>
      <c r="AL361" s="56" t="s">
        <v>1147</v>
      </c>
      <c r="AM361" s="52" t="s">
        <v>679</v>
      </c>
      <c r="AN361" s="83"/>
      <c r="AO361" s="97"/>
      <c r="AP361" s="63"/>
      <c r="AQ361" s="56"/>
    </row>
    <row r="362" spans="1:43" ht="55.5" customHeight="1" x14ac:dyDescent="0.25">
      <c r="A362" s="62"/>
      <c r="B362" s="52" t="s">
        <v>1144</v>
      </c>
      <c r="C362" s="59" t="s">
        <v>1171</v>
      </c>
      <c r="D362" s="52" t="s">
        <v>1213</v>
      </c>
      <c r="E362" s="52" t="s">
        <v>270</v>
      </c>
      <c r="F362" s="83"/>
      <c r="G362" s="83"/>
      <c r="H362" s="83"/>
      <c r="I362" s="83"/>
      <c r="J362" s="83"/>
      <c r="K362" s="104"/>
      <c r="L362" s="54">
        <v>0.19489999999999996</v>
      </c>
      <c r="M362" s="55"/>
      <c r="N362" s="56"/>
      <c r="O362" s="56"/>
      <c r="P362" s="55"/>
      <c r="Q362" s="55"/>
      <c r="R362" s="54"/>
      <c r="S362" s="55"/>
      <c r="T362" s="55"/>
      <c r="U362" s="55"/>
      <c r="V362" s="55"/>
      <c r="W362" s="55"/>
      <c r="X362" s="54"/>
      <c r="Y362" s="55"/>
      <c r="Z362" s="55"/>
      <c r="AA362" s="55"/>
      <c r="AB362" s="55"/>
      <c r="AC362" s="55"/>
      <c r="AD362" s="54" t="s">
        <v>1146</v>
      </c>
      <c r="AE362" s="60">
        <v>-17.1755</v>
      </c>
      <c r="AF362" s="60">
        <v>145.58770000000001</v>
      </c>
      <c r="AG362" s="56">
        <v>748</v>
      </c>
      <c r="AH362" s="54"/>
      <c r="AI362" s="56" t="s">
        <v>1145</v>
      </c>
      <c r="AJ362" s="56"/>
      <c r="AK362" s="97"/>
      <c r="AL362" s="56" t="s">
        <v>1147</v>
      </c>
      <c r="AM362" s="52" t="s">
        <v>679</v>
      </c>
      <c r="AN362" s="83"/>
      <c r="AO362" s="97"/>
      <c r="AP362" s="63"/>
      <c r="AQ362" s="56"/>
    </row>
    <row r="363" spans="1:43" ht="55.5" customHeight="1" x14ac:dyDescent="0.25">
      <c r="A363" s="62"/>
      <c r="B363" s="52" t="s">
        <v>1144</v>
      </c>
      <c r="C363" s="59" t="s">
        <v>1172</v>
      </c>
      <c r="D363" s="52" t="s">
        <v>1214</v>
      </c>
      <c r="E363" s="52" t="s">
        <v>270</v>
      </c>
      <c r="F363" s="83"/>
      <c r="G363" s="83"/>
      <c r="H363" s="83"/>
      <c r="I363" s="83"/>
      <c r="J363" s="83"/>
      <c r="K363" s="104"/>
      <c r="L363" s="54">
        <v>0.1986</v>
      </c>
      <c r="M363" s="55"/>
      <c r="N363" s="56"/>
      <c r="O363" s="56"/>
      <c r="P363" s="55"/>
      <c r="Q363" s="55"/>
      <c r="R363" s="54"/>
      <c r="S363" s="55"/>
      <c r="T363" s="55"/>
      <c r="U363" s="55"/>
      <c r="V363" s="55"/>
      <c r="W363" s="55"/>
      <c r="X363" s="54"/>
      <c r="Y363" s="55"/>
      <c r="Z363" s="55"/>
      <c r="AA363" s="55"/>
      <c r="AB363" s="55"/>
      <c r="AC363" s="55"/>
      <c r="AD363" s="54" t="s">
        <v>1146</v>
      </c>
      <c r="AE363" s="60">
        <v>-17.1755</v>
      </c>
      <c r="AF363" s="60">
        <v>145.58770000000001</v>
      </c>
      <c r="AG363" s="56">
        <v>748</v>
      </c>
      <c r="AH363" s="54"/>
      <c r="AI363" s="56" t="s">
        <v>1145</v>
      </c>
      <c r="AJ363" s="56"/>
      <c r="AK363" s="97"/>
      <c r="AL363" s="56" t="s">
        <v>1147</v>
      </c>
      <c r="AM363" s="52" t="s">
        <v>679</v>
      </c>
      <c r="AN363" s="83"/>
      <c r="AO363" s="97"/>
      <c r="AP363" s="63"/>
      <c r="AQ363" s="56"/>
    </row>
    <row r="364" spans="1:43" ht="55.5" customHeight="1" x14ac:dyDescent="0.25">
      <c r="A364" s="62"/>
      <c r="B364" s="52" t="s">
        <v>1144</v>
      </c>
      <c r="C364" s="59" t="s">
        <v>1173</v>
      </c>
      <c r="D364" s="52" t="s">
        <v>1215</v>
      </c>
      <c r="E364" s="52" t="s">
        <v>270</v>
      </c>
      <c r="F364" s="83"/>
      <c r="G364" s="83"/>
      <c r="H364" s="83"/>
      <c r="I364" s="83"/>
      <c r="J364" s="83"/>
      <c r="K364" s="104"/>
      <c r="L364" s="54">
        <v>0.19489999999999996</v>
      </c>
      <c r="M364" s="55"/>
      <c r="N364" s="56"/>
      <c r="O364" s="56"/>
      <c r="P364" s="55"/>
      <c r="Q364" s="55"/>
      <c r="R364" s="54"/>
      <c r="S364" s="55"/>
      <c r="T364" s="55"/>
      <c r="U364" s="55"/>
      <c r="V364" s="55"/>
      <c r="W364" s="55"/>
      <c r="X364" s="54"/>
      <c r="Y364" s="55"/>
      <c r="Z364" s="55"/>
      <c r="AA364" s="55"/>
      <c r="AB364" s="55"/>
      <c r="AC364" s="55"/>
      <c r="AD364" s="54" t="s">
        <v>1146</v>
      </c>
      <c r="AE364" s="60">
        <v>-17.1755</v>
      </c>
      <c r="AF364" s="60">
        <v>145.58770000000001</v>
      </c>
      <c r="AG364" s="56">
        <v>748</v>
      </c>
      <c r="AH364" s="54"/>
      <c r="AI364" s="56" t="s">
        <v>1145</v>
      </c>
      <c r="AJ364" s="56"/>
      <c r="AK364" s="97"/>
      <c r="AL364" s="56" t="s">
        <v>1147</v>
      </c>
      <c r="AM364" s="52" t="s">
        <v>679</v>
      </c>
      <c r="AN364" s="83"/>
      <c r="AO364" s="97"/>
      <c r="AP364" s="63"/>
      <c r="AQ364" s="56"/>
    </row>
    <row r="365" spans="1:43" ht="55.5" customHeight="1" x14ac:dyDescent="0.25">
      <c r="A365" s="62"/>
      <c r="B365" s="52" t="s">
        <v>1144</v>
      </c>
      <c r="C365" s="59" t="s">
        <v>1174</v>
      </c>
      <c r="D365" s="52" t="s">
        <v>1216</v>
      </c>
      <c r="E365" s="52" t="s">
        <v>270</v>
      </c>
      <c r="F365" s="83"/>
      <c r="G365" s="83"/>
      <c r="H365" s="83"/>
      <c r="I365" s="83"/>
      <c r="J365" s="83"/>
      <c r="K365" s="104"/>
      <c r="L365" s="54">
        <v>9.7500000000000031E-2</v>
      </c>
      <c r="M365" s="55"/>
      <c r="N365" s="56"/>
      <c r="O365" s="56"/>
      <c r="P365" s="55"/>
      <c r="Q365" s="55"/>
      <c r="R365" s="54"/>
      <c r="S365" s="55"/>
      <c r="T365" s="55"/>
      <c r="U365" s="55"/>
      <c r="V365" s="55"/>
      <c r="W365" s="55"/>
      <c r="X365" s="54"/>
      <c r="Y365" s="55"/>
      <c r="Z365" s="55"/>
      <c r="AA365" s="55"/>
      <c r="AB365" s="55"/>
      <c r="AC365" s="55"/>
      <c r="AD365" s="54" t="s">
        <v>1146</v>
      </c>
      <c r="AE365" s="60">
        <v>-17.1755</v>
      </c>
      <c r="AF365" s="60">
        <v>145.58770000000001</v>
      </c>
      <c r="AG365" s="56">
        <v>748</v>
      </c>
      <c r="AH365" s="54"/>
      <c r="AI365" s="56" t="s">
        <v>1145</v>
      </c>
      <c r="AJ365" s="56"/>
      <c r="AK365" s="97"/>
      <c r="AL365" s="56" t="s">
        <v>1147</v>
      </c>
      <c r="AM365" s="52" t="s">
        <v>679</v>
      </c>
      <c r="AN365" s="83"/>
      <c r="AO365" s="97"/>
      <c r="AP365" s="63"/>
      <c r="AQ365" s="56"/>
    </row>
    <row r="366" spans="1:43" ht="55.5" customHeight="1" x14ac:dyDescent="0.25">
      <c r="A366" s="62"/>
      <c r="B366" s="52" t="s">
        <v>1144</v>
      </c>
      <c r="C366" s="59" t="s">
        <v>1175</v>
      </c>
      <c r="D366" s="52" t="s">
        <v>1217</v>
      </c>
      <c r="E366" s="52" t="s">
        <v>270</v>
      </c>
      <c r="F366" s="83"/>
      <c r="G366" s="83"/>
      <c r="H366" s="83"/>
      <c r="I366" s="83"/>
      <c r="J366" s="83"/>
      <c r="K366" s="104"/>
      <c r="L366" s="54">
        <v>8.2999999999999963E-2</v>
      </c>
      <c r="M366" s="55"/>
      <c r="N366" s="56"/>
      <c r="O366" s="56"/>
      <c r="P366" s="55"/>
      <c r="Q366" s="55"/>
      <c r="R366" s="54"/>
      <c r="S366" s="55"/>
      <c r="T366" s="55"/>
      <c r="U366" s="55"/>
      <c r="V366" s="55"/>
      <c r="W366" s="55"/>
      <c r="X366" s="54"/>
      <c r="Y366" s="55"/>
      <c r="Z366" s="55"/>
      <c r="AA366" s="55"/>
      <c r="AB366" s="55"/>
      <c r="AC366" s="55"/>
      <c r="AD366" s="54" t="s">
        <v>1146</v>
      </c>
      <c r="AE366" s="60">
        <v>-17.1755</v>
      </c>
      <c r="AF366" s="60">
        <v>145.58770000000001</v>
      </c>
      <c r="AG366" s="56">
        <v>748</v>
      </c>
      <c r="AH366" s="54"/>
      <c r="AI366" s="56" t="s">
        <v>1145</v>
      </c>
      <c r="AJ366" s="56"/>
      <c r="AK366" s="97"/>
      <c r="AL366" s="56" t="s">
        <v>1147</v>
      </c>
      <c r="AM366" s="52" t="s">
        <v>679</v>
      </c>
      <c r="AN366" s="83"/>
      <c r="AO366" s="97"/>
      <c r="AP366" s="63"/>
      <c r="AQ366" s="56"/>
    </row>
    <row r="367" spans="1:43" ht="55.5" customHeight="1" x14ac:dyDescent="0.25">
      <c r="A367" s="62"/>
      <c r="B367" s="52" t="s">
        <v>1144</v>
      </c>
      <c r="C367" s="59" t="s">
        <v>1176</v>
      </c>
      <c r="D367" s="52" t="s">
        <v>1223</v>
      </c>
      <c r="E367" s="52" t="s">
        <v>270</v>
      </c>
      <c r="F367" s="83"/>
      <c r="G367" s="83"/>
      <c r="H367" s="83"/>
      <c r="I367" s="83"/>
      <c r="J367" s="83"/>
      <c r="K367" s="104"/>
      <c r="L367" s="54">
        <v>0.24909999999999999</v>
      </c>
      <c r="M367" s="55"/>
      <c r="N367" s="56"/>
      <c r="O367" s="56"/>
      <c r="P367" s="55"/>
      <c r="Q367" s="55"/>
      <c r="R367" s="54"/>
      <c r="S367" s="55"/>
      <c r="T367" s="55"/>
      <c r="U367" s="55"/>
      <c r="V367" s="55"/>
      <c r="W367" s="55"/>
      <c r="X367" s="54"/>
      <c r="Y367" s="55"/>
      <c r="Z367" s="55"/>
      <c r="AA367" s="55"/>
      <c r="AB367" s="55"/>
      <c r="AC367" s="55"/>
      <c r="AD367" s="54" t="s">
        <v>1146</v>
      </c>
      <c r="AE367" s="60">
        <v>-17.1755</v>
      </c>
      <c r="AF367" s="60">
        <v>145.58770000000001</v>
      </c>
      <c r="AG367" s="56">
        <v>748</v>
      </c>
      <c r="AH367" s="54"/>
      <c r="AI367" s="56" t="s">
        <v>1145</v>
      </c>
      <c r="AJ367" s="56"/>
      <c r="AK367" s="97"/>
      <c r="AL367" s="56" t="s">
        <v>1147</v>
      </c>
      <c r="AM367" s="52" t="s">
        <v>679</v>
      </c>
      <c r="AN367" s="83"/>
      <c r="AO367" s="97"/>
      <c r="AP367" s="63"/>
      <c r="AQ367" s="56"/>
    </row>
    <row r="368" spans="1:43" ht="55.5" customHeight="1" x14ac:dyDescent="0.25">
      <c r="A368" s="62"/>
      <c r="B368" s="52" t="s">
        <v>1144</v>
      </c>
      <c r="C368" s="59" t="s">
        <v>1177</v>
      </c>
      <c r="D368" s="52" t="s">
        <v>1224</v>
      </c>
      <c r="E368" s="52" t="s">
        <v>270</v>
      </c>
      <c r="F368" s="83"/>
      <c r="G368" s="83"/>
      <c r="H368" s="83"/>
      <c r="I368" s="83"/>
      <c r="J368" s="83"/>
      <c r="K368" s="104"/>
      <c r="L368" s="54">
        <v>0.1119</v>
      </c>
      <c r="M368" s="55"/>
      <c r="N368" s="56"/>
      <c r="O368" s="56"/>
      <c r="P368" s="55"/>
      <c r="Q368" s="55"/>
      <c r="R368" s="54"/>
      <c r="S368" s="55"/>
      <c r="T368" s="55"/>
      <c r="U368" s="55"/>
      <c r="V368" s="55"/>
      <c r="W368" s="55"/>
      <c r="X368" s="54"/>
      <c r="Y368" s="55"/>
      <c r="Z368" s="55"/>
      <c r="AA368" s="55"/>
      <c r="AB368" s="55"/>
      <c r="AC368" s="55"/>
      <c r="AD368" s="54" t="s">
        <v>1146</v>
      </c>
      <c r="AE368" s="60">
        <v>-17.1755</v>
      </c>
      <c r="AF368" s="60">
        <v>145.58770000000001</v>
      </c>
      <c r="AG368" s="56">
        <v>748</v>
      </c>
      <c r="AH368" s="54"/>
      <c r="AI368" s="56" t="s">
        <v>1145</v>
      </c>
      <c r="AJ368" s="56"/>
      <c r="AK368" s="97"/>
      <c r="AL368" s="56" t="s">
        <v>1147</v>
      </c>
      <c r="AM368" s="52" t="s">
        <v>679</v>
      </c>
      <c r="AN368" s="83"/>
      <c r="AO368" s="97"/>
      <c r="AP368" s="63"/>
      <c r="AQ368" s="56"/>
    </row>
    <row r="369" spans="1:43" ht="55.5" customHeight="1" x14ac:dyDescent="0.25">
      <c r="A369" s="62"/>
      <c r="B369" s="52" t="s">
        <v>1144</v>
      </c>
      <c r="C369" s="59" t="s">
        <v>1178</v>
      </c>
      <c r="D369" s="52" t="s">
        <v>1225</v>
      </c>
      <c r="E369" s="52" t="s">
        <v>270</v>
      </c>
      <c r="F369" s="83"/>
      <c r="G369" s="83"/>
      <c r="H369" s="83"/>
      <c r="I369" s="83"/>
      <c r="J369" s="83"/>
      <c r="K369" s="104"/>
      <c r="L369" s="54">
        <v>7.9400000000000026E-2</v>
      </c>
      <c r="M369" s="55"/>
      <c r="N369" s="56"/>
      <c r="O369" s="56"/>
      <c r="P369" s="55"/>
      <c r="Q369" s="55"/>
      <c r="R369" s="54"/>
      <c r="S369" s="55"/>
      <c r="T369" s="55"/>
      <c r="U369" s="55"/>
      <c r="V369" s="55"/>
      <c r="W369" s="55"/>
      <c r="X369" s="54"/>
      <c r="Y369" s="55"/>
      <c r="Z369" s="55"/>
      <c r="AA369" s="55"/>
      <c r="AB369" s="55"/>
      <c r="AC369" s="55"/>
      <c r="AD369" s="54" t="s">
        <v>1146</v>
      </c>
      <c r="AE369" s="60">
        <v>-17.1755</v>
      </c>
      <c r="AF369" s="60">
        <v>145.58770000000001</v>
      </c>
      <c r="AG369" s="56">
        <v>748</v>
      </c>
      <c r="AH369" s="54"/>
      <c r="AI369" s="56" t="s">
        <v>1145</v>
      </c>
      <c r="AJ369" s="56"/>
      <c r="AK369" s="97"/>
      <c r="AL369" s="56" t="s">
        <v>1147</v>
      </c>
      <c r="AM369" s="52" t="s">
        <v>679</v>
      </c>
      <c r="AN369" s="83"/>
      <c r="AO369" s="97"/>
      <c r="AP369" s="63"/>
      <c r="AQ369" s="56"/>
    </row>
    <row r="370" spans="1:43" ht="55.5" customHeight="1" x14ac:dyDescent="0.25">
      <c r="A370" s="62"/>
      <c r="B370" s="52" t="s">
        <v>1144</v>
      </c>
      <c r="C370" s="59" t="s">
        <v>1179</v>
      </c>
      <c r="D370" s="52" t="s">
        <v>1226</v>
      </c>
      <c r="E370" s="52" t="s">
        <v>270</v>
      </c>
      <c r="F370" s="83"/>
      <c r="G370" s="83"/>
      <c r="H370" s="83"/>
      <c r="I370" s="83"/>
      <c r="J370" s="83"/>
      <c r="K370" s="104"/>
      <c r="L370" s="54">
        <v>0.32850000000000001</v>
      </c>
      <c r="M370" s="55"/>
      <c r="N370" s="56"/>
      <c r="O370" s="56"/>
      <c r="P370" s="55"/>
      <c r="Q370" s="55"/>
      <c r="R370" s="54"/>
      <c r="S370" s="55"/>
      <c r="T370" s="55"/>
      <c r="U370" s="55"/>
      <c r="V370" s="55"/>
      <c r="W370" s="55"/>
      <c r="X370" s="54"/>
      <c r="Y370" s="55"/>
      <c r="Z370" s="55"/>
      <c r="AA370" s="55"/>
      <c r="AB370" s="55"/>
      <c r="AC370" s="55"/>
      <c r="AD370" s="54" t="s">
        <v>1146</v>
      </c>
      <c r="AE370" s="60">
        <v>-17.1755</v>
      </c>
      <c r="AF370" s="60">
        <v>145.58770000000001</v>
      </c>
      <c r="AG370" s="56">
        <v>748</v>
      </c>
      <c r="AH370" s="54"/>
      <c r="AI370" s="56" t="s">
        <v>1145</v>
      </c>
      <c r="AJ370" s="56"/>
      <c r="AK370" s="97"/>
      <c r="AL370" s="56" t="s">
        <v>1147</v>
      </c>
      <c r="AM370" s="52" t="s">
        <v>679</v>
      </c>
      <c r="AN370" s="83"/>
      <c r="AO370" s="97"/>
      <c r="AP370" s="63"/>
      <c r="AQ370" s="56"/>
    </row>
    <row r="371" spans="1:43" ht="55.5" customHeight="1" x14ac:dyDescent="0.25">
      <c r="A371" s="62"/>
      <c r="B371" s="52" t="s">
        <v>1144</v>
      </c>
      <c r="C371" s="59" t="s">
        <v>1180</v>
      </c>
      <c r="D371" s="52" t="s">
        <v>1227</v>
      </c>
      <c r="E371" s="52" t="s">
        <v>270</v>
      </c>
      <c r="F371" s="83"/>
      <c r="G371" s="83"/>
      <c r="H371" s="83"/>
      <c r="I371" s="83"/>
      <c r="J371" s="83"/>
      <c r="K371" s="104"/>
      <c r="L371" s="54">
        <v>0.10829999999999995</v>
      </c>
      <c r="M371" s="55"/>
      <c r="N371" s="56"/>
      <c r="O371" s="56"/>
      <c r="P371" s="55"/>
      <c r="Q371" s="55"/>
      <c r="R371" s="54"/>
      <c r="S371" s="55"/>
      <c r="T371" s="55"/>
      <c r="U371" s="55"/>
      <c r="V371" s="55"/>
      <c r="W371" s="55"/>
      <c r="X371" s="54"/>
      <c r="Y371" s="55"/>
      <c r="Z371" s="55"/>
      <c r="AA371" s="55"/>
      <c r="AB371" s="55"/>
      <c r="AC371" s="55"/>
      <c r="AD371" s="54" t="s">
        <v>1146</v>
      </c>
      <c r="AE371" s="60">
        <v>-17.1755</v>
      </c>
      <c r="AF371" s="60">
        <v>145.58770000000001</v>
      </c>
      <c r="AG371" s="56">
        <v>748</v>
      </c>
      <c r="AH371" s="54"/>
      <c r="AI371" s="56" t="s">
        <v>1145</v>
      </c>
      <c r="AJ371" s="56"/>
      <c r="AK371" s="97"/>
      <c r="AL371" s="56" t="s">
        <v>1147</v>
      </c>
      <c r="AM371" s="52" t="s">
        <v>679</v>
      </c>
      <c r="AN371" s="83"/>
      <c r="AO371" s="97"/>
      <c r="AP371" s="63"/>
      <c r="AQ371" s="56"/>
    </row>
    <row r="372" spans="1:43" ht="55.5" customHeight="1" x14ac:dyDescent="0.25">
      <c r="A372" s="62"/>
      <c r="B372" s="52" t="s">
        <v>1144</v>
      </c>
      <c r="C372" s="59" t="s">
        <v>1181</v>
      </c>
      <c r="D372" s="52" t="s">
        <v>1228</v>
      </c>
      <c r="E372" s="52" t="s">
        <v>270</v>
      </c>
      <c r="F372" s="83"/>
      <c r="G372" s="83"/>
      <c r="H372" s="83"/>
      <c r="I372" s="83"/>
      <c r="J372" s="83"/>
      <c r="K372" s="104"/>
      <c r="L372" s="54">
        <v>0.18769999999999998</v>
      </c>
      <c r="M372" s="55"/>
      <c r="N372" s="56"/>
      <c r="O372" s="56"/>
      <c r="P372" s="55"/>
      <c r="Q372" s="55"/>
      <c r="R372" s="54"/>
      <c r="S372" s="55"/>
      <c r="T372" s="55"/>
      <c r="U372" s="55"/>
      <c r="V372" s="55"/>
      <c r="W372" s="55"/>
      <c r="X372" s="54"/>
      <c r="Y372" s="55"/>
      <c r="Z372" s="55"/>
      <c r="AA372" s="55"/>
      <c r="AB372" s="55"/>
      <c r="AC372" s="55"/>
      <c r="AD372" s="54" t="s">
        <v>1146</v>
      </c>
      <c r="AE372" s="60">
        <v>-17.1755</v>
      </c>
      <c r="AF372" s="60">
        <v>145.58770000000001</v>
      </c>
      <c r="AG372" s="56">
        <v>748</v>
      </c>
      <c r="AH372" s="54"/>
      <c r="AI372" s="56" t="s">
        <v>1145</v>
      </c>
      <c r="AJ372" s="56"/>
      <c r="AK372" s="97"/>
      <c r="AL372" s="56" t="s">
        <v>1147</v>
      </c>
      <c r="AM372" s="52" t="s">
        <v>679</v>
      </c>
      <c r="AN372" s="83"/>
      <c r="AO372" s="97"/>
      <c r="AP372" s="63"/>
      <c r="AQ372" s="56"/>
    </row>
    <row r="373" spans="1:43" ht="55.5" customHeight="1" x14ac:dyDescent="0.25">
      <c r="A373" s="62"/>
      <c r="B373" s="52" t="s">
        <v>1144</v>
      </c>
      <c r="C373" s="59" t="s">
        <v>1182</v>
      </c>
      <c r="D373" s="52" t="s">
        <v>1229</v>
      </c>
      <c r="E373" s="52" t="s">
        <v>270</v>
      </c>
      <c r="F373" s="83"/>
      <c r="G373" s="83"/>
      <c r="H373" s="83"/>
      <c r="I373" s="83"/>
      <c r="J373" s="83"/>
      <c r="K373" s="104"/>
      <c r="L373" s="54">
        <v>0.10829999999999995</v>
      </c>
      <c r="M373" s="55"/>
      <c r="N373" s="56"/>
      <c r="O373" s="56"/>
      <c r="P373" s="55"/>
      <c r="Q373" s="55"/>
      <c r="R373" s="54"/>
      <c r="S373" s="55"/>
      <c r="T373" s="55"/>
      <c r="U373" s="55"/>
      <c r="V373" s="55"/>
      <c r="W373" s="55"/>
      <c r="X373" s="54"/>
      <c r="Y373" s="55"/>
      <c r="Z373" s="55"/>
      <c r="AA373" s="55"/>
      <c r="AB373" s="55"/>
      <c r="AC373" s="55"/>
      <c r="AD373" s="54" t="s">
        <v>1146</v>
      </c>
      <c r="AE373" s="60">
        <v>-17.1755</v>
      </c>
      <c r="AF373" s="60">
        <v>145.58770000000001</v>
      </c>
      <c r="AG373" s="56">
        <v>748</v>
      </c>
      <c r="AH373" s="54"/>
      <c r="AI373" s="56" t="s">
        <v>1145</v>
      </c>
      <c r="AJ373" s="56"/>
      <c r="AK373" s="97"/>
      <c r="AL373" s="56" t="s">
        <v>1147</v>
      </c>
      <c r="AM373" s="52" t="s">
        <v>679</v>
      </c>
      <c r="AN373" s="83"/>
      <c r="AO373" s="97"/>
      <c r="AP373" s="63"/>
      <c r="AQ373" s="56"/>
    </row>
    <row r="374" spans="1:43" ht="55.5" customHeight="1" x14ac:dyDescent="0.25">
      <c r="A374" s="62"/>
      <c r="B374" s="52" t="s">
        <v>1144</v>
      </c>
      <c r="C374" s="59" t="s">
        <v>1230</v>
      </c>
      <c r="D374" s="52" t="s">
        <v>1231</v>
      </c>
      <c r="E374" s="52" t="s">
        <v>270</v>
      </c>
      <c r="F374" s="83"/>
      <c r="G374" s="83"/>
      <c r="H374" s="83"/>
      <c r="I374" s="83"/>
      <c r="J374" s="83"/>
      <c r="K374" s="104"/>
      <c r="L374" s="54">
        <v>0.18230000000000002</v>
      </c>
      <c r="M374" s="55">
        <v>8.9378297141979646E-2</v>
      </c>
      <c r="N374" s="56"/>
      <c r="O374" s="56"/>
      <c r="P374" s="55"/>
      <c r="Q374" s="55"/>
      <c r="R374" s="54"/>
      <c r="S374" s="55"/>
      <c r="T374" s="55"/>
      <c r="U374" s="55"/>
      <c r="V374" s="55"/>
      <c r="W374" s="55"/>
      <c r="X374" s="54"/>
      <c r="Y374" s="55"/>
      <c r="Z374" s="55"/>
      <c r="AA374" s="55"/>
      <c r="AB374" s="55"/>
      <c r="AC374" s="55"/>
      <c r="AD374" s="54" t="s">
        <v>1146</v>
      </c>
      <c r="AE374" s="60">
        <v>-17.1755</v>
      </c>
      <c r="AF374" s="60">
        <v>145.58770000000001</v>
      </c>
      <c r="AG374" s="56">
        <v>748</v>
      </c>
      <c r="AH374" s="54"/>
      <c r="AI374" s="56" t="s">
        <v>1145</v>
      </c>
      <c r="AJ374" s="56"/>
      <c r="AK374" s="97"/>
      <c r="AL374" s="56" t="s">
        <v>1147</v>
      </c>
      <c r="AM374" s="52" t="s">
        <v>679</v>
      </c>
      <c r="AN374" s="83"/>
      <c r="AO374" s="97"/>
      <c r="AP374" s="63"/>
      <c r="AQ374" s="56"/>
    </row>
    <row r="375" spans="1:43" ht="55.5" customHeight="1" x14ac:dyDescent="0.25">
      <c r="A375" s="62"/>
      <c r="B375" s="52" t="s">
        <v>1144</v>
      </c>
      <c r="C375" s="59" t="s">
        <v>1183</v>
      </c>
      <c r="D375" s="52" t="s">
        <v>1232</v>
      </c>
      <c r="E375" s="52" t="s">
        <v>270</v>
      </c>
      <c r="F375" s="83"/>
      <c r="G375" s="83"/>
      <c r="H375" s="83"/>
      <c r="I375" s="83"/>
      <c r="J375" s="83"/>
      <c r="K375" s="104"/>
      <c r="L375" s="54">
        <v>0.48380000000000001</v>
      </c>
      <c r="M375" s="55"/>
      <c r="N375" s="56"/>
      <c r="O375" s="56"/>
      <c r="P375" s="55"/>
      <c r="Q375" s="55"/>
      <c r="R375" s="54"/>
      <c r="S375" s="55"/>
      <c r="T375" s="55"/>
      <c r="U375" s="55"/>
      <c r="V375" s="55"/>
      <c r="W375" s="55"/>
      <c r="X375" s="54"/>
      <c r="Y375" s="55"/>
      <c r="Z375" s="55"/>
      <c r="AA375" s="55"/>
      <c r="AB375" s="55"/>
      <c r="AC375" s="55"/>
      <c r="AD375" s="54" t="s">
        <v>1146</v>
      </c>
      <c r="AE375" s="60">
        <v>-17.1755</v>
      </c>
      <c r="AF375" s="60">
        <v>145.58770000000001</v>
      </c>
      <c r="AG375" s="56">
        <v>748</v>
      </c>
      <c r="AH375" s="54"/>
      <c r="AI375" s="56" t="s">
        <v>1145</v>
      </c>
      <c r="AJ375" s="56"/>
      <c r="AK375" s="97"/>
      <c r="AL375" s="56" t="s">
        <v>1147</v>
      </c>
      <c r="AM375" s="52" t="s">
        <v>679</v>
      </c>
      <c r="AN375" s="83"/>
      <c r="AO375" s="97"/>
      <c r="AP375" s="63"/>
      <c r="AQ375" s="56"/>
    </row>
    <row r="376" spans="1:43" ht="55.5" customHeight="1" x14ac:dyDescent="0.25">
      <c r="A376" s="62"/>
      <c r="B376" s="52" t="s">
        <v>1144</v>
      </c>
      <c r="C376" s="59" t="s">
        <v>1184</v>
      </c>
      <c r="D376" s="52" t="s">
        <v>1233</v>
      </c>
      <c r="E376" s="52" t="s">
        <v>270</v>
      </c>
      <c r="F376" s="83"/>
      <c r="G376" s="83"/>
      <c r="H376" s="83"/>
      <c r="I376" s="83"/>
      <c r="J376" s="83"/>
      <c r="K376" s="104"/>
      <c r="L376" s="54">
        <v>0.2238</v>
      </c>
      <c r="M376" s="55"/>
      <c r="N376" s="56"/>
      <c r="O376" s="56"/>
      <c r="P376" s="55"/>
      <c r="Q376" s="55"/>
      <c r="R376" s="54"/>
      <c r="S376" s="55"/>
      <c r="T376" s="55"/>
      <c r="U376" s="55"/>
      <c r="V376" s="55"/>
      <c r="W376" s="55"/>
      <c r="X376" s="54"/>
      <c r="Y376" s="55"/>
      <c r="Z376" s="55"/>
      <c r="AA376" s="55"/>
      <c r="AB376" s="55"/>
      <c r="AC376" s="55"/>
      <c r="AD376" s="54" t="s">
        <v>1146</v>
      </c>
      <c r="AE376" s="60">
        <v>-17.1755</v>
      </c>
      <c r="AF376" s="60">
        <v>145.58770000000001</v>
      </c>
      <c r="AG376" s="56">
        <v>748</v>
      </c>
      <c r="AH376" s="54"/>
      <c r="AI376" s="56" t="s">
        <v>1145</v>
      </c>
      <c r="AJ376" s="56"/>
      <c r="AK376" s="97"/>
      <c r="AL376" s="56" t="s">
        <v>1147</v>
      </c>
      <c r="AM376" s="52" t="s">
        <v>679</v>
      </c>
      <c r="AN376" s="83"/>
      <c r="AO376" s="97"/>
      <c r="AP376" s="63"/>
      <c r="AQ376" s="56"/>
    </row>
    <row r="377" spans="1:43" ht="55.5" customHeight="1" x14ac:dyDescent="0.25">
      <c r="A377" s="62"/>
      <c r="B377" s="52" t="s">
        <v>1144</v>
      </c>
      <c r="C377" s="59" t="s">
        <v>1185</v>
      </c>
      <c r="D377" s="52" t="s">
        <v>1234</v>
      </c>
      <c r="E377" s="52" t="s">
        <v>270</v>
      </c>
      <c r="F377" s="83"/>
      <c r="G377" s="83"/>
      <c r="H377" s="83"/>
      <c r="I377" s="83"/>
      <c r="J377" s="83"/>
      <c r="K377" s="104"/>
      <c r="L377" s="54">
        <v>0.22019999999999995</v>
      </c>
      <c r="M377" s="55"/>
      <c r="N377" s="56"/>
      <c r="O377" s="56"/>
      <c r="P377" s="55"/>
      <c r="Q377" s="55"/>
      <c r="R377" s="54"/>
      <c r="S377" s="55"/>
      <c r="T377" s="55"/>
      <c r="U377" s="55"/>
      <c r="V377" s="55"/>
      <c r="W377" s="55"/>
      <c r="X377" s="54"/>
      <c r="Y377" s="55"/>
      <c r="Z377" s="55"/>
      <c r="AA377" s="55"/>
      <c r="AB377" s="55"/>
      <c r="AC377" s="55"/>
      <c r="AD377" s="54" t="s">
        <v>1146</v>
      </c>
      <c r="AE377" s="60">
        <v>-17.1755</v>
      </c>
      <c r="AF377" s="60">
        <v>145.58770000000001</v>
      </c>
      <c r="AG377" s="56">
        <v>748</v>
      </c>
      <c r="AH377" s="54"/>
      <c r="AI377" s="56" t="s">
        <v>1145</v>
      </c>
      <c r="AJ377" s="56"/>
      <c r="AK377" s="97"/>
      <c r="AL377" s="56" t="s">
        <v>1147</v>
      </c>
      <c r="AM377" s="52" t="s">
        <v>679</v>
      </c>
      <c r="AN377" s="83"/>
      <c r="AO377" s="97"/>
      <c r="AP377" s="63"/>
      <c r="AQ377" s="56"/>
    </row>
    <row r="378" spans="1:43" ht="55.5" customHeight="1" x14ac:dyDescent="0.25">
      <c r="A378" s="62"/>
      <c r="B378" s="52" t="s">
        <v>1144</v>
      </c>
      <c r="C378" s="59" t="s">
        <v>1186</v>
      </c>
      <c r="D378" s="52" t="s">
        <v>1235</v>
      </c>
      <c r="E378" s="52" t="s">
        <v>270</v>
      </c>
      <c r="F378" s="83"/>
      <c r="G378" s="83"/>
      <c r="H378" s="83"/>
      <c r="I378" s="83"/>
      <c r="J378" s="83"/>
      <c r="K378" s="104"/>
      <c r="L378" s="54">
        <v>0.61729999999999996</v>
      </c>
      <c r="M378" s="55"/>
      <c r="N378" s="56"/>
      <c r="O378" s="56"/>
      <c r="P378" s="55"/>
      <c r="Q378" s="55"/>
      <c r="R378" s="54"/>
      <c r="S378" s="55"/>
      <c r="T378" s="55"/>
      <c r="U378" s="55"/>
      <c r="V378" s="55"/>
      <c r="W378" s="55"/>
      <c r="X378" s="54"/>
      <c r="Y378" s="55"/>
      <c r="Z378" s="55"/>
      <c r="AA378" s="55"/>
      <c r="AB378" s="55"/>
      <c r="AC378" s="55"/>
      <c r="AD378" s="54" t="s">
        <v>1146</v>
      </c>
      <c r="AE378" s="60">
        <v>-17.1755</v>
      </c>
      <c r="AF378" s="60">
        <v>145.58770000000001</v>
      </c>
      <c r="AG378" s="56">
        <v>748</v>
      </c>
      <c r="AH378" s="54"/>
      <c r="AI378" s="56" t="s">
        <v>1145</v>
      </c>
      <c r="AJ378" s="56"/>
      <c r="AK378" s="97"/>
      <c r="AL378" s="56" t="s">
        <v>1147</v>
      </c>
      <c r="AM378" s="52" t="s">
        <v>679</v>
      </c>
      <c r="AN378" s="83"/>
      <c r="AO378" s="97"/>
      <c r="AP378" s="63"/>
      <c r="AQ378" s="56"/>
    </row>
    <row r="379" spans="1:43" ht="55.5" customHeight="1" x14ac:dyDescent="0.25">
      <c r="A379" s="62"/>
      <c r="B379" s="52" t="s">
        <v>1144</v>
      </c>
      <c r="C379" s="59" t="s">
        <v>1187</v>
      </c>
      <c r="D379" s="52" t="s">
        <v>1236</v>
      </c>
      <c r="E379" s="52" t="s">
        <v>270</v>
      </c>
      <c r="F379" s="83"/>
      <c r="G379" s="83"/>
      <c r="H379" s="83"/>
      <c r="I379" s="83"/>
      <c r="J379" s="83"/>
      <c r="K379" s="104"/>
      <c r="L379" s="54">
        <v>0.24729999999999996</v>
      </c>
      <c r="M379" s="55">
        <v>3.8325187540310821E-2</v>
      </c>
      <c r="N379" s="56"/>
      <c r="O379" s="56"/>
      <c r="P379" s="55"/>
      <c r="Q379" s="55"/>
      <c r="R379" s="54"/>
      <c r="S379" s="55"/>
      <c r="T379" s="55"/>
      <c r="U379" s="55"/>
      <c r="V379" s="55"/>
      <c r="W379" s="55"/>
      <c r="X379" s="54"/>
      <c r="Y379" s="55"/>
      <c r="Z379" s="55"/>
      <c r="AA379" s="55"/>
      <c r="AB379" s="55"/>
      <c r="AC379" s="55"/>
      <c r="AD379" s="54" t="s">
        <v>1146</v>
      </c>
      <c r="AE379" s="60">
        <v>-17.1755</v>
      </c>
      <c r="AF379" s="60">
        <v>145.58770000000001</v>
      </c>
      <c r="AG379" s="56">
        <v>748</v>
      </c>
      <c r="AH379" s="54"/>
      <c r="AI379" s="56" t="s">
        <v>1145</v>
      </c>
      <c r="AJ379" s="56"/>
      <c r="AK379" s="97"/>
      <c r="AL379" s="56" t="s">
        <v>1147</v>
      </c>
      <c r="AM379" s="52" t="s">
        <v>679</v>
      </c>
      <c r="AN379" s="83"/>
      <c r="AO379" s="97"/>
      <c r="AP379" s="63"/>
      <c r="AQ379" s="56"/>
    </row>
    <row r="380" spans="1:43" ht="55.5" customHeight="1" x14ac:dyDescent="0.25">
      <c r="A380" s="62"/>
      <c r="B380" s="52" t="s">
        <v>1144</v>
      </c>
      <c r="C380" s="59" t="s">
        <v>1188</v>
      </c>
      <c r="D380" s="52" t="s">
        <v>1237</v>
      </c>
      <c r="E380" s="52" t="s">
        <v>270</v>
      </c>
      <c r="F380" s="83"/>
      <c r="G380" s="83"/>
      <c r="H380" s="83"/>
      <c r="I380" s="83"/>
      <c r="J380" s="83"/>
      <c r="K380" s="104"/>
      <c r="L380" s="54">
        <v>0.42959999999999998</v>
      </c>
      <c r="M380" s="55"/>
      <c r="N380" s="56"/>
      <c r="O380" s="56"/>
      <c r="P380" s="55"/>
      <c r="Q380" s="55"/>
      <c r="R380" s="54"/>
      <c r="S380" s="55"/>
      <c r="T380" s="55"/>
      <c r="U380" s="55"/>
      <c r="V380" s="55"/>
      <c r="W380" s="55"/>
      <c r="X380" s="54"/>
      <c r="Y380" s="55"/>
      <c r="Z380" s="55"/>
      <c r="AA380" s="55"/>
      <c r="AB380" s="55"/>
      <c r="AC380" s="55"/>
      <c r="AD380" s="54" t="s">
        <v>1146</v>
      </c>
      <c r="AE380" s="60">
        <v>-17.1755</v>
      </c>
      <c r="AF380" s="60">
        <v>145.58770000000001</v>
      </c>
      <c r="AG380" s="56">
        <v>748</v>
      </c>
      <c r="AH380" s="54"/>
      <c r="AI380" s="56" t="s">
        <v>1145</v>
      </c>
      <c r="AJ380" s="56"/>
      <c r="AK380" s="97"/>
      <c r="AL380" s="56" t="s">
        <v>1147</v>
      </c>
      <c r="AM380" s="52" t="s">
        <v>679</v>
      </c>
      <c r="AN380" s="83"/>
      <c r="AO380" s="97"/>
      <c r="AP380" s="63"/>
      <c r="AQ380" s="56"/>
    </row>
    <row r="381" spans="1:43" ht="55.5" customHeight="1" x14ac:dyDescent="0.25">
      <c r="A381" s="62"/>
      <c r="B381" s="52" t="s">
        <v>1144</v>
      </c>
      <c r="C381" s="59" t="s">
        <v>1189</v>
      </c>
      <c r="D381" s="52" t="s">
        <v>1238</v>
      </c>
      <c r="E381" s="52" t="s">
        <v>354</v>
      </c>
      <c r="F381" s="83"/>
      <c r="G381" s="83"/>
      <c r="H381" s="83"/>
      <c r="I381" s="83"/>
      <c r="J381" s="83"/>
      <c r="K381" s="104"/>
      <c r="L381" s="54">
        <v>0.21299999999999997</v>
      </c>
      <c r="M381" s="55"/>
      <c r="N381" s="56"/>
      <c r="O381" s="56"/>
      <c r="P381" s="55"/>
      <c r="Q381" s="55"/>
      <c r="R381" s="54"/>
      <c r="S381" s="55"/>
      <c r="T381" s="55"/>
      <c r="U381" s="55"/>
      <c r="V381" s="55"/>
      <c r="W381" s="55"/>
      <c r="X381" s="54"/>
      <c r="Y381" s="55"/>
      <c r="Z381" s="55"/>
      <c r="AA381" s="55"/>
      <c r="AB381" s="55"/>
      <c r="AC381" s="55"/>
      <c r="AD381" s="54" t="s">
        <v>1146</v>
      </c>
      <c r="AE381" s="60">
        <v>-17.1755</v>
      </c>
      <c r="AF381" s="60">
        <v>145.58770000000001</v>
      </c>
      <c r="AG381" s="56">
        <v>748</v>
      </c>
      <c r="AH381" s="54"/>
      <c r="AI381" s="56" t="s">
        <v>1145</v>
      </c>
      <c r="AJ381" s="56"/>
      <c r="AK381" s="97"/>
      <c r="AL381" s="56" t="s">
        <v>1147</v>
      </c>
      <c r="AM381" s="52" t="s">
        <v>679</v>
      </c>
      <c r="AN381" s="83"/>
      <c r="AO381" s="97"/>
      <c r="AP381" s="63"/>
      <c r="AQ381" s="56"/>
    </row>
    <row r="382" spans="1:43" s="16" customFormat="1" ht="55.5" customHeight="1" x14ac:dyDescent="0.25">
      <c r="A382" s="64"/>
      <c r="B382" s="50" t="s">
        <v>1144</v>
      </c>
      <c r="C382" s="10" t="s">
        <v>1190</v>
      </c>
      <c r="D382" s="53" t="s">
        <v>1239</v>
      </c>
      <c r="E382" s="53" t="s">
        <v>270</v>
      </c>
      <c r="F382" s="84"/>
      <c r="G382" s="84"/>
      <c r="H382" s="84"/>
      <c r="I382" s="84"/>
      <c r="J382" s="84"/>
      <c r="K382" s="95"/>
      <c r="L382" s="12">
        <v>0.20940000000000003</v>
      </c>
      <c r="M382" s="1"/>
      <c r="N382" s="58"/>
      <c r="O382" s="58"/>
      <c r="P382" s="1"/>
      <c r="Q382" s="1"/>
      <c r="R382" s="12"/>
      <c r="S382" s="1"/>
      <c r="T382" s="1"/>
      <c r="U382" s="1"/>
      <c r="V382" s="1"/>
      <c r="W382" s="1"/>
      <c r="X382" s="12"/>
      <c r="Y382" s="1"/>
      <c r="Z382" s="1"/>
      <c r="AA382" s="1"/>
      <c r="AB382" s="1"/>
      <c r="AC382" s="1"/>
      <c r="AD382" s="12" t="s">
        <v>1146</v>
      </c>
      <c r="AE382" s="6">
        <v>-17.1755</v>
      </c>
      <c r="AF382" s="6">
        <v>145.58770000000001</v>
      </c>
      <c r="AG382" s="58">
        <v>748</v>
      </c>
      <c r="AH382" s="12"/>
      <c r="AI382" s="58" t="s">
        <v>1145</v>
      </c>
      <c r="AJ382" s="58"/>
      <c r="AK382" s="98"/>
      <c r="AL382" s="58" t="s">
        <v>1147</v>
      </c>
      <c r="AM382" s="50" t="s">
        <v>679</v>
      </c>
      <c r="AN382" s="84"/>
      <c r="AO382" s="98"/>
      <c r="AP382" s="65"/>
      <c r="AQ382" s="58"/>
    </row>
    <row r="383" spans="1:43" s="16" customFormat="1" ht="55.5" customHeight="1" x14ac:dyDescent="0.25">
      <c r="A383" s="64">
        <v>76</v>
      </c>
      <c r="B383" s="53" t="s">
        <v>66</v>
      </c>
      <c r="C383" s="10" t="s">
        <v>13</v>
      </c>
      <c r="D383" s="53" t="s">
        <v>660</v>
      </c>
      <c r="E383" s="53" t="s">
        <v>308</v>
      </c>
      <c r="F383" s="53" t="s">
        <v>1938</v>
      </c>
      <c r="G383" s="53" t="s">
        <v>1928</v>
      </c>
      <c r="H383" s="53" t="s">
        <v>2427</v>
      </c>
      <c r="I383" s="50" t="s">
        <v>1927</v>
      </c>
      <c r="J383" s="50" t="s">
        <v>1925</v>
      </c>
      <c r="K383" s="41" t="s">
        <v>1929</v>
      </c>
      <c r="L383" s="12"/>
      <c r="M383" s="1"/>
      <c r="N383" s="58"/>
      <c r="O383" s="58"/>
      <c r="P383" s="1"/>
      <c r="Q383" s="1"/>
      <c r="R383" s="12">
        <v>0.22</v>
      </c>
      <c r="S383" s="1">
        <v>0.33</v>
      </c>
      <c r="T383" s="1"/>
      <c r="U383" s="1"/>
      <c r="V383" s="1"/>
      <c r="W383" s="1"/>
      <c r="X383" s="12"/>
      <c r="Y383" s="3"/>
      <c r="Z383" s="3"/>
      <c r="AA383" s="3"/>
      <c r="AB383" s="3"/>
      <c r="AC383" s="1"/>
      <c r="AD383" s="53" t="s">
        <v>262</v>
      </c>
      <c r="AE383" s="6">
        <v>42.969499999999996</v>
      </c>
      <c r="AF383" s="6">
        <v>122.351</v>
      </c>
      <c r="AG383" s="58">
        <v>260</v>
      </c>
      <c r="AH383" s="12" t="s">
        <v>1926</v>
      </c>
      <c r="AI383" s="58"/>
      <c r="AJ383" s="58" t="s">
        <v>264</v>
      </c>
      <c r="AK383" s="53" t="s">
        <v>263</v>
      </c>
      <c r="AL383" s="58" t="s">
        <v>670</v>
      </c>
      <c r="AM383" s="53" t="s">
        <v>678</v>
      </c>
      <c r="AN383" s="53" t="s">
        <v>1931</v>
      </c>
      <c r="AO383" s="53" t="s">
        <v>1930</v>
      </c>
      <c r="AP383" s="65">
        <v>3</v>
      </c>
      <c r="AQ383" s="58"/>
    </row>
    <row r="384" spans="1:43" s="16" customFormat="1" ht="55.5" customHeight="1" x14ac:dyDescent="0.25">
      <c r="A384" s="64">
        <v>77</v>
      </c>
      <c r="B384" s="53" t="s">
        <v>184</v>
      </c>
      <c r="C384" s="10" t="s">
        <v>13</v>
      </c>
      <c r="D384" s="53" t="s">
        <v>660</v>
      </c>
      <c r="E384" s="53" t="s">
        <v>308</v>
      </c>
      <c r="F384" s="53" t="s">
        <v>1933</v>
      </c>
      <c r="G384" s="53" t="s">
        <v>1928</v>
      </c>
      <c r="H384" s="53" t="s">
        <v>2428</v>
      </c>
      <c r="I384" s="50" t="s">
        <v>1932</v>
      </c>
      <c r="J384" s="50" t="s">
        <v>1925</v>
      </c>
      <c r="K384" s="41" t="s">
        <v>1936</v>
      </c>
      <c r="L384" s="12"/>
      <c r="M384" s="1"/>
      <c r="N384" s="58"/>
      <c r="O384" s="58"/>
      <c r="P384" s="1"/>
      <c r="Q384" s="1"/>
      <c r="R384" s="12">
        <v>0</v>
      </c>
      <c r="S384" s="1">
        <v>0</v>
      </c>
      <c r="T384" s="1"/>
      <c r="U384" s="1"/>
      <c r="V384" s="1"/>
      <c r="W384" s="1"/>
      <c r="X384" s="12"/>
      <c r="Y384" s="3"/>
      <c r="Z384" s="3"/>
      <c r="AA384" s="3"/>
      <c r="AB384" s="3"/>
      <c r="AC384" s="1"/>
      <c r="AD384" s="53" t="s">
        <v>342</v>
      </c>
      <c r="AE384" s="6">
        <v>42.716700000000003</v>
      </c>
      <c r="AF384" s="6">
        <v>122.36669999999999</v>
      </c>
      <c r="AG384" s="58">
        <v>262</v>
      </c>
      <c r="AH384" s="12" t="s">
        <v>1934</v>
      </c>
      <c r="AI384" s="58" t="s">
        <v>1935</v>
      </c>
      <c r="AJ384" s="58"/>
      <c r="AK384" s="53" t="s">
        <v>341</v>
      </c>
      <c r="AL384" s="58" t="s">
        <v>670</v>
      </c>
      <c r="AM384" s="53" t="s">
        <v>678</v>
      </c>
      <c r="AN384" s="53" t="s">
        <v>2341</v>
      </c>
      <c r="AO384" s="53" t="s">
        <v>1937</v>
      </c>
      <c r="AP384" s="65">
        <v>3</v>
      </c>
      <c r="AQ384" s="58"/>
    </row>
    <row r="385" spans="1:43" s="16" customFormat="1" ht="55.5" customHeight="1" x14ac:dyDescent="0.25">
      <c r="A385" s="64">
        <v>78</v>
      </c>
      <c r="B385" s="53" t="s">
        <v>111</v>
      </c>
      <c r="C385" s="10" t="s">
        <v>112</v>
      </c>
      <c r="D385" s="53" t="s">
        <v>854</v>
      </c>
      <c r="E385" s="53" t="s">
        <v>354</v>
      </c>
      <c r="F385" s="53" t="s">
        <v>1940</v>
      </c>
      <c r="G385" s="53" t="s">
        <v>1942</v>
      </c>
      <c r="H385" s="53" t="s">
        <v>2429</v>
      </c>
      <c r="I385" s="50" t="s">
        <v>1941</v>
      </c>
      <c r="J385" s="50" t="s">
        <v>1939</v>
      </c>
      <c r="K385" s="42" t="s">
        <v>1943</v>
      </c>
      <c r="L385" s="12">
        <v>0.53</v>
      </c>
      <c r="M385" s="1">
        <v>0.11</v>
      </c>
      <c r="N385" s="58"/>
      <c r="O385" s="58"/>
      <c r="P385" s="1"/>
      <c r="Q385" s="1"/>
      <c r="R385" s="12"/>
      <c r="S385" s="1"/>
      <c r="T385" s="1"/>
      <c r="U385" s="1"/>
      <c r="V385" s="1"/>
      <c r="W385" s="1"/>
      <c r="X385" s="12"/>
      <c r="Y385" s="3"/>
      <c r="Z385" s="3"/>
      <c r="AA385" s="3"/>
      <c r="AB385" s="3"/>
      <c r="AC385" s="1"/>
      <c r="AD385" s="53" t="s">
        <v>343</v>
      </c>
      <c r="AE385" s="6">
        <v>35.016666999999998</v>
      </c>
      <c r="AF385" s="6">
        <v>112.466667</v>
      </c>
      <c r="AG385" s="58">
        <v>310</v>
      </c>
      <c r="AH385" s="12"/>
      <c r="AI385" s="58" t="s">
        <v>345</v>
      </c>
      <c r="AJ385" s="58"/>
      <c r="AK385" s="53" t="s">
        <v>344</v>
      </c>
      <c r="AL385" s="58" t="s">
        <v>1020</v>
      </c>
      <c r="AM385" s="53" t="s">
        <v>676</v>
      </c>
      <c r="AN385" s="53" t="s">
        <v>1944</v>
      </c>
      <c r="AO385" s="53" t="s">
        <v>1945</v>
      </c>
      <c r="AP385" s="65"/>
      <c r="AQ385" s="58"/>
    </row>
    <row r="386" spans="1:43" s="15" customFormat="1" ht="55.5" customHeight="1" x14ac:dyDescent="0.25">
      <c r="A386" s="66">
        <v>79</v>
      </c>
      <c r="B386" s="51" t="s">
        <v>145</v>
      </c>
      <c r="C386" s="9" t="s">
        <v>147</v>
      </c>
      <c r="D386" s="51" t="s">
        <v>653</v>
      </c>
      <c r="E386" s="51" t="s">
        <v>270</v>
      </c>
      <c r="F386" s="82" t="s">
        <v>1952</v>
      </c>
      <c r="G386" s="82" t="s">
        <v>1949</v>
      </c>
      <c r="H386" s="96" t="s">
        <v>2430</v>
      </c>
      <c r="I386" s="82" t="s">
        <v>1950</v>
      </c>
      <c r="J386" s="82" t="s">
        <v>1946</v>
      </c>
      <c r="K386" s="88" t="s">
        <v>1954</v>
      </c>
      <c r="L386" s="57"/>
      <c r="M386" s="57"/>
      <c r="N386" s="57"/>
      <c r="O386" s="57"/>
      <c r="P386" s="5"/>
      <c r="Q386" s="5"/>
      <c r="R386" s="13">
        <v>0.48</v>
      </c>
      <c r="S386" s="5">
        <v>0.21</v>
      </c>
      <c r="T386" s="5"/>
      <c r="U386" s="5"/>
      <c r="V386" s="57"/>
      <c r="W386" s="5"/>
      <c r="X386" s="13"/>
      <c r="Y386" s="55"/>
      <c r="Z386" s="55"/>
      <c r="AA386" s="55"/>
      <c r="AB386" s="55"/>
      <c r="AC386" s="5"/>
      <c r="AD386" s="4" t="s">
        <v>650</v>
      </c>
      <c r="AE386" s="8">
        <v>-34.770000000000003</v>
      </c>
      <c r="AF386" s="8">
        <v>135.54</v>
      </c>
      <c r="AG386" s="31">
        <v>13</v>
      </c>
      <c r="AH386" s="13" t="s">
        <v>1947</v>
      </c>
      <c r="AI386" s="57"/>
      <c r="AJ386" s="57" t="s">
        <v>398</v>
      </c>
      <c r="AK386" s="96" t="s">
        <v>346</v>
      </c>
      <c r="AL386" s="57" t="s">
        <v>649</v>
      </c>
      <c r="AM386" s="51" t="s">
        <v>671</v>
      </c>
      <c r="AN386" s="82" t="s">
        <v>1953</v>
      </c>
      <c r="AO386" s="96" t="s">
        <v>1951</v>
      </c>
      <c r="AP386" s="67"/>
      <c r="AQ386" s="57"/>
    </row>
    <row r="387" spans="1:43" ht="55.5" customHeight="1" x14ac:dyDescent="0.25">
      <c r="A387" s="62"/>
      <c r="B387" s="52" t="s">
        <v>145</v>
      </c>
      <c r="C387" s="59" t="s">
        <v>146</v>
      </c>
      <c r="D387" s="52" t="s">
        <v>652</v>
      </c>
      <c r="E387" s="52" t="s">
        <v>270</v>
      </c>
      <c r="F387" s="83"/>
      <c r="G387" s="83"/>
      <c r="H387" s="97"/>
      <c r="I387" s="83"/>
      <c r="J387" s="83"/>
      <c r="K387" s="89"/>
      <c r="L387" s="54"/>
      <c r="M387" s="55"/>
      <c r="N387" s="56"/>
      <c r="O387" s="56"/>
      <c r="P387" s="55"/>
      <c r="Q387" s="55"/>
      <c r="R387" s="54">
        <v>0.49</v>
      </c>
      <c r="S387" s="55">
        <v>0.17</v>
      </c>
      <c r="T387" s="55"/>
      <c r="U387" s="55"/>
      <c r="V387" s="55"/>
      <c r="W387" s="55"/>
      <c r="X387" s="54"/>
      <c r="Y387" s="55"/>
      <c r="Z387" s="55"/>
      <c r="AA387" s="55"/>
      <c r="AB387" s="55"/>
      <c r="AC387" s="55"/>
      <c r="AD387" s="52" t="s">
        <v>651</v>
      </c>
      <c r="AE387" s="60">
        <v>-34.789000000000001</v>
      </c>
      <c r="AF387" s="60">
        <v>135.53899999999999</v>
      </c>
      <c r="AG387" s="56">
        <v>17</v>
      </c>
      <c r="AH387" s="54" t="s">
        <v>1948</v>
      </c>
      <c r="AI387" s="56"/>
      <c r="AJ387" s="56" t="s">
        <v>398</v>
      </c>
      <c r="AK387" s="97"/>
      <c r="AL387" s="56" t="s">
        <v>649</v>
      </c>
      <c r="AM387" s="52" t="s">
        <v>671</v>
      </c>
      <c r="AN387" s="83"/>
      <c r="AO387" s="97"/>
      <c r="AP387" s="63"/>
      <c r="AQ387" s="56"/>
    </row>
    <row r="388" spans="1:43" s="16" customFormat="1" ht="55.5" customHeight="1" x14ac:dyDescent="0.25">
      <c r="A388" s="64"/>
      <c r="B388" s="53" t="s">
        <v>145</v>
      </c>
      <c r="C388" s="10" t="s">
        <v>147</v>
      </c>
      <c r="D388" s="53" t="s">
        <v>653</v>
      </c>
      <c r="E388" s="53" t="s">
        <v>270</v>
      </c>
      <c r="F388" s="84"/>
      <c r="G388" s="84"/>
      <c r="H388" s="98"/>
      <c r="I388" s="84"/>
      <c r="J388" s="84"/>
      <c r="K388" s="90"/>
      <c r="L388" s="58"/>
      <c r="M388" s="58"/>
      <c r="N388" s="58"/>
      <c r="O388" s="58"/>
      <c r="P388" s="1"/>
      <c r="Q388" s="1"/>
      <c r="R388" s="12">
        <v>0.76</v>
      </c>
      <c r="S388" s="1">
        <v>0.1</v>
      </c>
      <c r="T388" s="1"/>
      <c r="U388" s="1"/>
      <c r="V388" s="58"/>
      <c r="W388" s="1"/>
      <c r="X388" s="12"/>
      <c r="Y388" s="1"/>
      <c r="Z388" s="1"/>
      <c r="AA388" s="1"/>
      <c r="AB388" s="1"/>
      <c r="AC388" s="1"/>
      <c r="AD388" s="53" t="s">
        <v>651</v>
      </c>
      <c r="AE388" s="6">
        <v>-34.789000000000001</v>
      </c>
      <c r="AF388" s="6">
        <v>135.53899999999999</v>
      </c>
      <c r="AG388" s="58">
        <v>17</v>
      </c>
      <c r="AH388" s="54" t="s">
        <v>1948</v>
      </c>
      <c r="AI388" s="58"/>
      <c r="AJ388" s="58" t="s">
        <v>398</v>
      </c>
      <c r="AK388" s="98"/>
      <c r="AL388" s="58" t="s">
        <v>649</v>
      </c>
      <c r="AM388" s="53" t="s">
        <v>671</v>
      </c>
      <c r="AN388" s="84"/>
      <c r="AO388" s="98"/>
      <c r="AP388" s="65"/>
      <c r="AQ388" s="58"/>
    </row>
    <row r="389" spans="1:43" s="15" customFormat="1" ht="55.5" customHeight="1" x14ac:dyDescent="0.25">
      <c r="A389" s="66">
        <v>80</v>
      </c>
      <c r="B389" s="51" t="s">
        <v>521</v>
      </c>
      <c r="C389" s="9" t="s">
        <v>39</v>
      </c>
      <c r="D389" s="51" t="s">
        <v>741</v>
      </c>
      <c r="E389" s="51" t="s">
        <v>308</v>
      </c>
      <c r="F389" s="48" t="s">
        <v>1961</v>
      </c>
      <c r="G389" s="82" t="s">
        <v>1955</v>
      </c>
      <c r="H389" s="96" t="s">
        <v>2431</v>
      </c>
      <c r="I389" s="82" t="s">
        <v>1957</v>
      </c>
      <c r="J389" s="82" t="s">
        <v>1965</v>
      </c>
      <c r="K389" s="85" t="s">
        <v>1956</v>
      </c>
      <c r="L389" s="13">
        <v>0.17</v>
      </c>
      <c r="M389" s="5">
        <v>0.08</v>
      </c>
      <c r="N389" s="57">
        <v>0.06</v>
      </c>
      <c r="O389" s="57">
        <v>0.03</v>
      </c>
      <c r="P389" s="5">
        <v>0.11</v>
      </c>
      <c r="Q389" s="5">
        <v>0.06</v>
      </c>
      <c r="R389" s="13"/>
      <c r="S389" s="5"/>
      <c r="T389" s="5"/>
      <c r="U389" s="5"/>
      <c r="V389" s="5"/>
      <c r="W389" s="5"/>
      <c r="X389" s="13"/>
      <c r="Y389" s="5"/>
      <c r="Z389" s="57"/>
      <c r="AA389" s="57"/>
      <c r="AB389" s="5"/>
      <c r="AC389" s="5"/>
      <c r="AD389" s="51" t="s">
        <v>1959</v>
      </c>
      <c r="AE389" s="7">
        <v>38.874600000000001</v>
      </c>
      <c r="AF389" s="7">
        <v>109.32989999999999</v>
      </c>
      <c r="AG389" s="57">
        <v>1231</v>
      </c>
      <c r="AH389" s="13"/>
      <c r="AI389" s="57" t="s">
        <v>523</v>
      </c>
      <c r="AJ389" s="57"/>
      <c r="AK389" s="96" t="s">
        <v>522</v>
      </c>
      <c r="AL389" s="57" t="s">
        <v>515</v>
      </c>
      <c r="AM389" s="51" t="s">
        <v>675</v>
      </c>
      <c r="AN389" s="82" t="s">
        <v>1967</v>
      </c>
      <c r="AO389" s="96" t="s">
        <v>1958</v>
      </c>
      <c r="AP389" s="67"/>
      <c r="AQ389" s="57"/>
    </row>
    <row r="390" spans="1:43" ht="55.5" customHeight="1" x14ac:dyDescent="0.25">
      <c r="A390" s="62"/>
      <c r="B390" s="52" t="s">
        <v>521</v>
      </c>
      <c r="C390" s="59" t="s">
        <v>172</v>
      </c>
      <c r="D390" s="52" t="s">
        <v>802</v>
      </c>
      <c r="E390" s="52" t="s">
        <v>893</v>
      </c>
      <c r="F390" s="49" t="s">
        <v>1962</v>
      </c>
      <c r="G390" s="83"/>
      <c r="H390" s="97"/>
      <c r="I390" s="83"/>
      <c r="J390" s="83"/>
      <c r="K390" s="86"/>
      <c r="L390" s="54">
        <v>0.41</v>
      </c>
      <c r="M390" s="55">
        <v>0.09</v>
      </c>
      <c r="N390" s="56">
        <v>0.12</v>
      </c>
      <c r="O390" s="56">
        <v>0.02</v>
      </c>
      <c r="P390" s="55">
        <v>0.26</v>
      </c>
      <c r="Q390" s="55">
        <v>0.06</v>
      </c>
      <c r="R390" s="54"/>
      <c r="S390" s="55"/>
      <c r="T390" s="55"/>
      <c r="U390" s="55"/>
      <c r="V390" s="55"/>
      <c r="W390" s="55"/>
      <c r="X390" s="54"/>
      <c r="Y390" s="55"/>
      <c r="Z390" s="56"/>
      <c r="AA390" s="56"/>
      <c r="AB390" s="55"/>
      <c r="AC390" s="55"/>
      <c r="AD390" s="52" t="s">
        <v>1959</v>
      </c>
      <c r="AE390" s="60">
        <v>38.874600000000001</v>
      </c>
      <c r="AF390" s="60">
        <v>109.32989999999999</v>
      </c>
      <c r="AG390" s="56">
        <v>1231</v>
      </c>
      <c r="AH390" s="54"/>
      <c r="AI390" s="56" t="s">
        <v>523</v>
      </c>
      <c r="AJ390" s="56"/>
      <c r="AK390" s="97"/>
      <c r="AL390" s="56" t="s">
        <v>515</v>
      </c>
      <c r="AM390" s="52" t="s">
        <v>675</v>
      </c>
      <c r="AN390" s="83"/>
      <c r="AO390" s="97"/>
      <c r="AP390" s="63"/>
      <c r="AQ390" s="56"/>
    </row>
    <row r="391" spans="1:43" ht="55.5" customHeight="1" x14ac:dyDescent="0.25">
      <c r="A391" s="62"/>
      <c r="B391" s="52" t="s">
        <v>521</v>
      </c>
      <c r="C391" s="59" t="s">
        <v>39</v>
      </c>
      <c r="D391" s="52" t="s">
        <v>741</v>
      </c>
      <c r="E391" s="52" t="s">
        <v>308</v>
      </c>
      <c r="F391" s="49" t="s">
        <v>1963</v>
      </c>
      <c r="G391" s="83"/>
      <c r="H391" s="97"/>
      <c r="I391" s="83"/>
      <c r="J391" s="83"/>
      <c r="K391" s="86"/>
      <c r="L391" s="54">
        <v>0.28000000000000003</v>
      </c>
      <c r="M391" s="55">
        <v>0.05</v>
      </c>
      <c r="N391" s="56">
        <v>0.04</v>
      </c>
      <c r="O391" s="56">
        <v>0.03</v>
      </c>
      <c r="P391" s="55">
        <v>0.16</v>
      </c>
      <c r="Q391" s="55">
        <v>0.04</v>
      </c>
      <c r="R391" s="54"/>
      <c r="S391" s="55"/>
      <c r="T391" s="55"/>
      <c r="U391" s="55"/>
      <c r="V391" s="55"/>
      <c r="W391" s="55"/>
      <c r="X391" s="54"/>
      <c r="Y391" s="55"/>
      <c r="Z391" s="56"/>
      <c r="AA391" s="56"/>
      <c r="AB391" s="55"/>
      <c r="AC391" s="55"/>
      <c r="AD391" s="52" t="s">
        <v>1960</v>
      </c>
      <c r="AE391" s="60">
        <v>38.874600000000001</v>
      </c>
      <c r="AF391" s="60">
        <v>109.32989999999999</v>
      </c>
      <c r="AG391" s="56">
        <v>1231</v>
      </c>
      <c r="AH391" s="54"/>
      <c r="AI391" s="56" t="s">
        <v>523</v>
      </c>
      <c r="AJ391" s="56"/>
      <c r="AK391" s="97"/>
      <c r="AL391" s="56" t="s">
        <v>515</v>
      </c>
      <c r="AM391" s="52" t="s">
        <v>675</v>
      </c>
      <c r="AN391" s="83"/>
      <c r="AO391" s="97"/>
      <c r="AP391" s="63"/>
      <c r="AQ391" s="56"/>
    </row>
    <row r="392" spans="1:43" s="16" customFormat="1" ht="55.5" customHeight="1" x14ac:dyDescent="0.25">
      <c r="A392" s="64"/>
      <c r="B392" s="53" t="s">
        <v>521</v>
      </c>
      <c r="C392" s="10" t="s">
        <v>172</v>
      </c>
      <c r="D392" s="53" t="s">
        <v>802</v>
      </c>
      <c r="E392" s="53" t="s">
        <v>893</v>
      </c>
      <c r="F392" s="49" t="s">
        <v>1964</v>
      </c>
      <c r="G392" s="84"/>
      <c r="H392" s="98"/>
      <c r="I392" s="84"/>
      <c r="J392" s="84"/>
      <c r="K392" s="87"/>
      <c r="L392" s="12">
        <v>0.27</v>
      </c>
      <c r="M392" s="1">
        <v>0.06</v>
      </c>
      <c r="N392" s="58">
        <v>0.06</v>
      </c>
      <c r="O392" s="58">
        <v>0.02</v>
      </c>
      <c r="P392" s="1">
        <v>0.17</v>
      </c>
      <c r="Q392" s="1">
        <v>0.05</v>
      </c>
      <c r="R392" s="12"/>
      <c r="S392" s="1"/>
      <c r="T392" s="1"/>
      <c r="U392" s="1"/>
      <c r="V392" s="1"/>
      <c r="W392" s="1"/>
      <c r="X392" s="12"/>
      <c r="Y392" s="1"/>
      <c r="Z392" s="58"/>
      <c r="AA392" s="58"/>
      <c r="AB392" s="1"/>
      <c r="AC392" s="1"/>
      <c r="AD392" s="52" t="s">
        <v>1960</v>
      </c>
      <c r="AE392" s="6">
        <v>38.874600000000001</v>
      </c>
      <c r="AF392" s="6">
        <v>109.32989999999999</v>
      </c>
      <c r="AG392" s="58">
        <v>1231</v>
      </c>
      <c r="AH392" s="12"/>
      <c r="AI392" s="58" t="s">
        <v>523</v>
      </c>
      <c r="AJ392" s="58"/>
      <c r="AK392" s="98"/>
      <c r="AL392" s="58" t="s">
        <v>515</v>
      </c>
      <c r="AM392" s="53" t="s">
        <v>675</v>
      </c>
      <c r="AN392" s="84"/>
      <c r="AO392" s="98"/>
      <c r="AP392" s="65"/>
      <c r="AQ392" s="58"/>
    </row>
    <row r="393" spans="1:43" s="15" customFormat="1" ht="55.5" customHeight="1" x14ac:dyDescent="0.25">
      <c r="A393" s="66">
        <v>81</v>
      </c>
      <c r="B393" s="51" t="s">
        <v>67</v>
      </c>
      <c r="C393" s="9" t="s">
        <v>68</v>
      </c>
      <c r="D393" s="51" t="s">
        <v>804</v>
      </c>
      <c r="E393" s="51" t="s">
        <v>270</v>
      </c>
      <c r="F393" s="51" t="s">
        <v>1968</v>
      </c>
      <c r="G393" s="82" t="s">
        <v>1974</v>
      </c>
      <c r="H393" s="96" t="s">
        <v>2432</v>
      </c>
      <c r="I393" s="82" t="s">
        <v>1973</v>
      </c>
      <c r="J393" s="82" t="s">
        <v>1972</v>
      </c>
      <c r="K393" s="91" t="s">
        <v>1978</v>
      </c>
      <c r="L393" s="13"/>
      <c r="M393" s="5"/>
      <c r="N393" s="57"/>
      <c r="O393" s="57"/>
      <c r="P393" s="5"/>
      <c r="Q393" s="5"/>
      <c r="R393" s="13">
        <v>1</v>
      </c>
      <c r="S393" s="5">
        <v>0</v>
      </c>
      <c r="T393" s="5">
        <v>0.72</v>
      </c>
      <c r="U393" s="5">
        <v>0.15</v>
      </c>
      <c r="V393" s="5">
        <v>0.86</v>
      </c>
      <c r="W393" s="5">
        <v>0.11</v>
      </c>
      <c r="X393" s="13"/>
      <c r="Y393" s="55"/>
      <c r="Z393" s="55"/>
      <c r="AA393" s="55"/>
      <c r="AB393" s="55"/>
      <c r="AC393" s="5"/>
      <c r="AD393" s="4" t="s">
        <v>267</v>
      </c>
      <c r="AE393" s="8">
        <v>-33.976700000000001</v>
      </c>
      <c r="AF393" s="8">
        <v>140.86359999999999</v>
      </c>
      <c r="AG393" s="31">
        <v>26</v>
      </c>
      <c r="AH393" s="13" t="s">
        <v>1977</v>
      </c>
      <c r="AI393" s="57"/>
      <c r="AJ393" s="57" t="s">
        <v>265</v>
      </c>
      <c r="AK393" s="96" t="s">
        <v>1966</v>
      </c>
      <c r="AL393" s="57" t="s">
        <v>1021</v>
      </c>
      <c r="AM393" s="51" t="s">
        <v>675</v>
      </c>
      <c r="AN393" s="82" t="s">
        <v>1976</v>
      </c>
      <c r="AO393" s="96" t="s">
        <v>1975</v>
      </c>
      <c r="AP393" s="67">
        <v>4</v>
      </c>
      <c r="AQ393" s="57"/>
    </row>
    <row r="394" spans="1:43" ht="55.5" customHeight="1" x14ac:dyDescent="0.25">
      <c r="A394" s="62"/>
      <c r="B394" s="52" t="s">
        <v>67</v>
      </c>
      <c r="C394" s="59" t="s">
        <v>68</v>
      </c>
      <c r="D394" s="52" t="s">
        <v>804</v>
      </c>
      <c r="E394" s="52" t="s">
        <v>270</v>
      </c>
      <c r="F394" s="52" t="s">
        <v>1969</v>
      </c>
      <c r="G394" s="83"/>
      <c r="H394" s="97"/>
      <c r="I394" s="83"/>
      <c r="J394" s="83"/>
      <c r="K394" s="92"/>
      <c r="L394" s="54"/>
      <c r="M394" s="55"/>
      <c r="N394" s="56"/>
      <c r="O394" s="56"/>
      <c r="P394" s="55"/>
      <c r="Q394" s="55"/>
      <c r="R394" s="54">
        <v>1</v>
      </c>
      <c r="S394" s="55">
        <v>0</v>
      </c>
      <c r="T394" s="55">
        <v>1</v>
      </c>
      <c r="U394" s="55">
        <v>0</v>
      </c>
      <c r="V394" s="55">
        <v>1</v>
      </c>
      <c r="W394" s="55">
        <v>0</v>
      </c>
      <c r="X394" s="54"/>
      <c r="Y394" s="55"/>
      <c r="Z394" s="55"/>
      <c r="AA394" s="55"/>
      <c r="AB394" s="55"/>
      <c r="AC394" s="55"/>
      <c r="AD394" s="4" t="s">
        <v>268</v>
      </c>
      <c r="AE394" s="8">
        <v>-33.972499999999997</v>
      </c>
      <c r="AF394" s="8">
        <v>140.86080000000001</v>
      </c>
      <c r="AG394" s="31">
        <v>27</v>
      </c>
      <c r="AH394" s="54" t="s">
        <v>1977</v>
      </c>
      <c r="AI394" s="56"/>
      <c r="AJ394" s="56" t="s">
        <v>265</v>
      </c>
      <c r="AK394" s="97"/>
      <c r="AL394" s="56" t="s">
        <v>1021</v>
      </c>
      <c r="AM394" s="52" t="s">
        <v>675</v>
      </c>
      <c r="AN394" s="83"/>
      <c r="AO394" s="97"/>
      <c r="AP394" s="63">
        <v>4</v>
      </c>
      <c r="AQ394" s="56"/>
    </row>
    <row r="395" spans="1:43" ht="55.5" customHeight="1" x14ac:dyDescent="0.25">
      <c r="A395" s="62"/>
      <c r="B395" s="52" t="s">
        <v>67</v>
      </c>
      <c r="C395" s="59" t="s">
        <v>18</v>
      </c>
      <c r="D395" s="52" t="s">
        <v>726</v>
      </c>
      <c r="E395" s="52" t="s">
        <v>270</v>
      </c>
      <c r="F395" s="52" t="s">
        <v>1970</v>
      </c>
      <c r="G395" s="83"/>
      <c r="H395" s="97"/>
      <c r="I395" s="83"/>
      <c r="J395" s="83"/>
      <c r="K395" s="92"/>
      <c r="L395" s="54"/>
      <c r="M395" s="55"/>
      <c r="N395" s="56"/>
      <c r="O395" s="56"/>
      <c r="P395" s="55"/>
      <c r="Q395" s="55"/>
      <c r="R395" s="54">
        <v>0.83</v>
      </c>
      <c r="S395" s="55">
        <v>0.13</v>
      </c>
      <c r="T395" s="55">
        <v>0.51</v>
      </c>
      <c r="U395" s="55">
        <v>0.17</v>
      </c>
      <c r="V395" s="55">
        <v>0.67</v>
      </c>
      <c r="W395" s="55">
        <v>0.15</v>
      </c>
      <c r="X395" s="54"/>
      <c r="Y395" s="55"/>
      <c r="Z395" s="55"/>
      <c r="AA395" s="55"/>
      <c r="AB395" s="55"/>
      <c r="AC395" s="55"/>
      <c r="AD395" s="4" t="s">
        <v>269</v>
      </c>
      <c r="AE395" s="8">
        <v>-33.969000000000001</v>
      </c>
      <c r="AF395" s="8">
        <v>140.87629999999999</v>
      </c>
      <c r="AG395" s="31">
        <v>28</v>
      </c>
      <c r="AH395" s="54" t="s">
        <v>1977</v>
      </c>
      <c r="AI395" s="56"/>
      <c r="AJ395" s="56" t="s">
        <v>265</v>
      </c>
      <c r="AK395" s="97"/>
      <c r="AL395" s="56" t="s">
        <v>1021</v>
      </c>
      <c r="AM395" s="52" t="s">
        <v>675</v>
      </c>
      <c r="AN395" s="83"/>
      <c r="AO395" s="97"/>
      <c r="AP395" s="63">
        <v>4</v>
      </c>
      <c r="AQ395" s="56"/>
    </row>
    <row r="396" spans="1:43" s="16" customFormat="1" ht="55.5" customHeight="1" x14ac:dyDescent="0.25">
      <c r="A396" s="64"/>
      <c r="B396" s="53" t="s">
        <v>67</v>
      </c>
      <c r="C396" s="10" t="s">
        <v>68</v>
      </c>
      <c r="D396" s="53" t="s">
        <v>804</v>
      </c>
      <c r="E396" s="53" t="s">
        <v>270</v>
      </c>
      <c r="F396" s="53" t="s">
        <v>1971</v>
      </c>
      <c r="G396" s="84"/>
      <c r="H396" s="98"/>
      <c r="I396" s="84"/>
      <c r="J396" s="84"/>
      <c r="K396" s="93"/>
      <c r="L396" s="12"/>
      <c r="M396" s="1"/>
      <c r="N396" s="58"/>
      <c r="O396" s="58"/>
      <c r="P396" s="1"/>
      <c r="Q396" s="1"/>
      <c r="R396" s="12">
        <v>0.85</v>
      </c>
      <c r="S396" s="1">
        <v>7.0000000000000007E-2</v>
      </c>
      <c r="T396" s="1">
        <v>0.57999999999999996</v>
      </c>
      <c r="U396" s="1">
        <v>0.1</v>
      </c>
      <c r="V396" s="1">
        <v>0.72</v>
      </c>
      <c r="W396" s="1">
        <v>0.09</v>
      </c>
      <c r="X396" s="12"/>
      <c r="Y396" s="1"/>
      <c r="Z396" s="1"/>
      <c r="AA396" s="1"/>
      <c r="AB396" s="1"/>
      <c r="AC396" s="1"/>
      <c r="AD396" s="53" t="s">
        <v>266</v>
      </c>
      <c r="AE396" s="6">
        <v>-33.980200000000004</v>
      </c>
      <c r="AF396" s="6">
        <v>140.89060000000001</v>
      </c>
      <c r="AG396" s="58">
        <v>30</v>
      </c>
      <c r="AH396" s="12" t="s">
        <v>1977</v>
      </c>
      <c r="AI396" s="58"/>
      <c r="AJ396" s="58" t="s">
        <v>265</v>
      </c>
      <c r="AK396" s="98"/>
      <c r="AL396" s="58" t="s">
        <v>1021</v>
      </c>
      <c r="AM396" s="53" t="s">
        <v>675</v>
      </c>
      <c r="AN396" s="84"/>
      <c r="AO396" s="98"/>
      <c r="AP396" s="65">
        <v>4</v>
      </c>
      <c r="AQ396" s="58"/>
    </row>
    <row r="397" spans="1:43" s="16" customFormat="1" ht="55.5" customHeight="1" x14ac:dyDescent="0.25">
      <c r="A397" s="64">
        <v>82</v>
      </c>
      <c r="B397" s="53" t="s">
        <v>2346</v>
      </c>
      <c r="C397" s="10" t="s">
        <v>455</v>
      </c>
      <c r="D397" s="53" t="s">
        <v>717</v>
      </c>
      <c r="E397" s="53" t="s">
        <v>354</v>
      </c>
      <c r="F397" s="53" t="s">
        <v>1981</v>
      </c>
      <c r="G397" s="53" t="s">
        <v>1982</v>
      </c>
      <c r="H397" s="53" t="s">
        <v>2433</v>
      </c>
      <c r="I397" s="50" t="s">
        <v>1983</v>
      </c>
      <c r="J397" s="50" t="s">
        <v>1980</v>
      </c>
      <c r="K397" s="42" t="s">
        <v>1984</v>
      </c>
      <c r="L397" s="12">
        <v>0.52</v>
      </c>
      <c r="M397" s="1">
        <v>0.21</v>
      </c>
      <c r="N397" s="58"/>
      <c r="O397" s="58"/>
      <c r="P397" s="1"/>
      <c r="Q397" s="1"/>
      <c r="R397" s="12">
        <v>0.32</v>
      </c>
      <c r="S397" s="1">
        <v>0.35</v>
      </c>
      <c r="T397" s="1"/>
      <c r="U397" s="1"/>
      <c r="V397" s="1"/>
      <c r="W397" s="1"/>
      <c r="X397" s="12"/>
      <c r="Y397" s="3"/>
      <c r="Z397" s="3"/>
      <c r="AA397" s="3"/>
      <c r="AB397" s="3"/>
      <c r="AC397" s="1"/>
      <c r="AD397" s="53" t="s">
        <v>457</v>
      </c>
      <c r="AE397" s="6">
        <v>12.078099999999999</v>
      </c>
      <c r="AF397" s="6">
        <v>-1.5697000000000001</v>
      </c>
      <c r="AG397" s="58">
        <v>327</v>
      </c>
      <c r="AH397" s="12" t="s">
        <v>456</v>
      </c>
      <c r="AI397" s="58"/>
      <c r="AJ397" s="58" t="s">
        <v>1023</v>
      </c>
      <c r="AK397" s="53" t="s">
        <v>1022</v>
      </c>
      <c r="AL397" s="58" t="s">
        <v>1024</v>
      </c>
      <c r="AM397" s="53" t="s">
        <v>675</v>
      </c>
      <c r="AN397" s="53" t="s">
        <v>1979</v>
      </c>
      <c r="AO397" s="53" t="s">
        <v>1985</v>
      </c>
      <c r="AP397" s="65">
        <v>3</v>
      </c>
      <c r="AQ397" s="58"/>
    </row>
    <row r="398" spans="1:43" s="15" customFormat="1" ht="55.5" customHeight="1" x14ac:dyDescent="0.25">
      <c r="A398" s="66">
        <v>83</v>
      </c>
      <c r="B398" s="51" t="s">
        <v>84</v>
      </c>
      <c r="C398" s="9" t="s">
        <v>86</v>
      </c>
      <c r="D398" s="51" t="s">
        <v>805</v>
      </c>
      <c r="E398" s="51" t="s">
        <v>461</v>
      </c>
      <c r="F398" s="82" t="s">
        <v>1987</v>
      </c>
      <c r="G398" s="82" t="s">
        <v>1989</v>
      </c>
      <c r="H398" s="96" t="s">
        <v>2434</v>
      </c>
      <c r="I398" s="82" t="s">
        <v>1992</v>
      </c>
      <c r="J398" s="82" t="s">
        <v>1988</v>
      </c>
      <c r="K398" s="91" t="s">
        <v>1990</v>
      </c>
      <c r="L398" s="13"/>
      <c r="M398" s="5"/>
      <c r="N398" s="57"/>
      <c r="O398" s="57"/>
      <c r="P398" s="5"/>
      <c r="Q398" s="5"/>
      <c r="R398" s="13">
        <v>0</v>
      </c>
      <c r="S398" s="5">
        <v>0</v>
      </c>
      <c r="T398" s="5"/>
      <c r="U398" s="5"/>
      <c r="V398" s="5"/>
      <c r="W398" s="5"/>
      <c r="X398" s="13"/>
      <c r="Y398" s="55"/>
      <c r="Z398" s="55"/>
      <c r="AA398" s="55"/>
      <c r="AB398" s="55"/>
      <c r="AC398" s="5"/>
      <c r="AD398" s="51" t="s">
        <v>85</v>
      </c>
      <c r="AE398" s="7">
        <v>42.351199999999999</v>
      </c>
      <c r="AF398" s="7">
        <v>11.525600000000001</v>
      </c>
      <c r="AG398" s="57">
        <v>2</v>
      </c>
      <c r="AH398" s="13">
        <v>1.5</v>
      </c>
      <c r="AI398" s="57"/>
      <c r="AJ398" s="57" t="s">
        <v>347</v>
      </c>
      <c r="AK398" s="96" t="s">
        <v>1026</v>
      </c>
      <c r="AL398" s="57" t="s">
        <v>670</v>
      </c>
      <c r="AM398" s="51" t="s">
        <v>671</v>
      </c>
      <c r="AN398" s="82" t="s">
        <v>1986</v>
      </c>
      <c r="AO398" s="96" t="s">
        <v>1027</v>
      </c>
      <c r="AP398" s="67" t="s">
        <v>1991</v>
      </c>
      <c r="AQ398" s="57"/>
    </row>
    <row r="399" spans="1:43" ht="55.5" customHeight="1" x14ac:dyDescent="0.25">
      <c r="A399" s="62"/>
      <c r="B399" s="52" t="s">
        <v>84</v>
      </c>
      <c r="C399" s="59" t="s">
        <v>88</v>
      </c>
      <c r="D399" s="52" t="s">
        <v>806</v>
      </c>
      <c r="E399" s="52" t="s">
        <v>853</v>
      </c>
      <c r="F399" s="83"/>
      <c r="G399" s="83"/>
      <c r="H399" s="97"/>
      <c r="I399" s="83"/>
      <c r="J399" s="83"/>
      <c r="K399" s="92"/>
      <c r="L399" s="54"/>
      <c r="M399" s="55"/>
      <c r="N399" s="56"/>
      <c r="O399" s="56"/>
      <c r="P399" s="55"/>
      <c r="Q399" s="55"/>
      <c r="R399" s="54">
        <v>0</v>
      </c>
      <c r="S399" s="55">
        <v>0</v>
      </c>
      <c r="T399" s="55"/>
      <c r="U399" s="55"/>
      <c r="V399" s="55"/>
      <c r="W399" s="55"/>
      <c r="X399" s="54"/>
      <c r="Y399" s="55"/>
      <c r="Z399" s="55"/>
      <c r="AA399" s="55"/>
      <c r="AB399" s="55"/>
      <c r="AC399" s="55"/>
      <c r="AD399" s="52" t="s">
        <v>85</v>
      </c>
      <c r="AE399" s="60">
        <v>42.351799999999997</v>
      </c>
      <c r="AF399" s="60">
        <v>11.575900000000001</v>
      </c>
      <c r="AG399" s="56">
        <v>4</v>
      </c>
      <c r="AH399" s="54">
        <v>3</v>
      </c>
      <c r="AI399" s="56"/>
      <c r="AJ399" s="56" t="s">
        <v>203</v>
      </c>
      <c r="AK399" s="97"/>
      <c r="AL399" s="56" t="s">
        <v>670</v>
      </c>
      <c r="AM399" s="52" t="s">
        <v>671</v>
      </c>
      <c r="AN399" s="83"/>
      <c r="AO399" s="97"/>
      <c r="AP399" s="63" t="s">
        <v>1991</v>
      </c>
      <c r="AQ399" s="56"/>
    </row>
    <row r="400" spans="1:43" ht="55.5" customHeight="1" x14ac:dyDescent="0.25">
      <c r="A400" s="62"/>
      <c r="B400" s="52" t="s">
        <v>84</v>
      </c>
      <c r="C400" s="59" t="s">
        <v>87</v>
      </c>
      <c r="D400" s="52" t="s">
        <v>807</v>
      </c>
      <c r="E400" s="52" t="s">
        <v>308</v>
      </c>
      <c r="F400" s="83"/>
      <c r="G400" s="83"/>
      <c r="H400" s="97"/>
      <c r="I400" s="83"/>
      <c r="J400" s="83"/>
      <c r="K400" s="92"/>
      <c r="L400" s="54"/>
      <c r="M400" s="55"/>
      <c r="N400" s="56"/>
      <c r="O400" s="56"/>
      <c r="P400" s="55"/>
      <c r="Q400" s="55"/>
      <c r="R400" s="54">
        <v>0</v>
      </c>
      <c r="S400" s="55">
        <v>0</v>
      </c>
      <c r="T400" s="55"/>
      <c r="U400" s="55"/>
      <c r="V400" s="55"/>
      <c r="W400" s="55"/>
      <c r="X400" s="54"/>
      <c r="Y400" s="55"/>
      <c r="Z400" s="55"/>
      <c r="AA400" s="55"/>
      <c r="AB400" s="55"/>
      <c r="AC400" s="55"/>
      <c r="AD400" s="52" t="s">
        <v>85</v>
      </c>
      <c r="AE400" s="60">
        <v>42.3521</v>
      </c>
      <c r="AF400" s="60">
        <v>11.5258</v>
      </c>
      <c r="AG400" s="56">
        <v>5</v>
      </c>
      <c r="AH400" s="54">
        <v>3.5</v>
      </c>
      <c r="AI400" s="56"/>
      <c r="AJ400" s="56" t="s">
        <v>203</v>
      </c>
      <c r="AK400" s="97"/>
      <c r="AL400" s="56" t="s">
        <v>670</v>
      </c>
      <c r="AM400" s="52" t="s">
        <v>671</v>
      </c>
      <c r="AN400" s="83"/>
      <c r="AO400" s="97"/>
      <c r="AP400" s="63" t="s">
        <v>1991</v>
      </c>
      <c r="AQ400" s="56"/>
    </row>
    <row r="401" spans="1:43" ht="55.5" customHeight="1" x14ac:dyDescent="0.25">
      <c r="A401" s="62"/>
      <c r="B401" s="52" t="s">
        <v>84</v>
      </c>
      <c r="C401" s="59" t="s">
        <v>8</v>
      </c>
      <c r="D401" s="52" t="s">
        <v>729</v>
      </c>
      <c r="E401" s="52" t="s">
        <v>270</v>
      </c>
      <c r="F401" s="83"/>
      <c r="G401" s="83"/>
      <c r="H401" s="97"/>
      <c r="I401" s="83"/>
      <c r="J401" s="83"/>
      <c r="K401" s="92"/>
      <c r="L401" s="54"/>
      <c r="M401" s="55"/>
      <c r="N401" s="56"/>
      <c r="O401" s="56"/>
      <c r="P401" s="55"/>
      <c r="Q401" s="55"/>
      <c r="R401" s="54">
        <v>0.21</v>
      </c>
      <c r="S401" s="55">
        <v>0.12364606326494199</v>
      </c>
      <c r="T401" s="55"/>
      <c r="U401" s="55"/>
      <c r="V401" s="55"/>
      <c r="W401" s="55"/>
      <c r="X401" s="54"/>
      <c r="Y401" s="55"/>
      <c r="Z401" s="55"/>
      <c r="AA401" s="55"/>
      <c r="AB401" s="55"/>
      <c r="AC401" s="55"/>
      <c r="AD401" s="52" t="s">
        <v>85</v>
      </c>
      <c r="AE401" s="60">
        <v>42.351500000000001</v>
      </c>
      <c r="AF401" s="60">
        <v>11.5274</v>
      </c>
      <c r="AG401" s="56">
        <v>4</v>
      </c>
      <c r="AH401" s="54">
        <v>2.7</v>
      </c>
      <c r="AI401" s="56"/>
      <c r="AJ401" s="56" t="s">
        <v>1025</v>
      </c>
      <c r="AK401" s="97"/>
      <c r="AL401" s="56" t="s">
        <v>670</v>
      </c>
      <c r="AM401" s="52" t="s">
        <v>671</v>
      </c>
      <c r="AN401" s="83"/>
      <c r="AO401" s="97"/>
      <c r="AP401" s="63" t="s">
        <v>1991</v>
      </c>
      <c r="AQ401" s="56"/>
    </row>
    <row r="402" spans="1:43" ht="55.5" customHeight="1" x14ac:dyDescent="0.25">
      <c r="A402" s="62"/>
      <c r="B402" s="52" t="s">
        <v>84</v>
      </c>
      <c r="C402" s="59" t="s">
        <v>90</v>
      </c>
      <c r="D402" s="52" t="s">
        <v>808</v>
      </c>
      <c r="E402" s="52" t="s">
        <v>354</v>
      </c>
      <c r="F402" s="83"/>
      <c r="G402" s="83"/>
      <c r="H402" s="97"/>
      <c r="I402" s="83"/>
      <c r="J402" s="83"/>
      <c r="K402" s="92"/>
      <c r="L402" s="54"/>
      <c r="M402" s="55"/>
      <c r="N402" s="56"/>
      <c r="O402" s="56"/>
      <c r="P402" s="55"/>
      <c r="Q402" s="55"/>
      <c r="R402" s="54">
        <v>0.78</v>
      </c>
      <c r="S402" s="55">
        <v>0.11029094869004374</v>
      </c>
      <c r="T402" s="55"/>
      <c r="U402" s="55"/>
      <c r="V402" s="55"/>
      <c r="W402" s="55"/>
      <c r="X402" s="54"/>
      <c r="Y402" s="55"/>
      <c r="Z402" s="55"/>
      <c r="AA402" s="55"/>
      <c r="AB402" s="55"/>
      <c r="AC402" s="55"/>
      <c r="AD402" s="52" t="s">
        <v>85</v>
      </c>
      <c r="AE402" s="60">
        <v>42.351500000000001</v>
      </c>
      <c r="AF402" s="60">
        <v>11.5274</v>
      </c>
      <c r="AG402" s="56">
        <v>4</v>
      </c>
      <c r="AH402" s="54">
        <v>2.7</v>
      </c>
      <c r="AI402" s="56"/>
      <c r="AJ402" s="56" t="s">
        <v>1025</v>
      </c>
      <c r="AK402" s="97"/>
      <c r="AL402" s="56" t="s">
        <v>670</v>
      </c>
      <c r="AM402" s="52" t="s">
        <v>671</v>
      </c>
      <c r="AN402" s="83"/>
      <c r="AO402" s="97"/>
      <c r="AP402" s="63" t="s">
        <v>1991</v>
      </c>
      <c r="AQ402" s="56"/>
    </row>
    <row r="403" spans="1:43" s="16" customFormat="1" ht="55.5" customHeight="1" x14ac:dyDescent="0.25">
      <c r="A403" s="64"/>
      <c r="B403" s="53" t="s">
        <v>84</v>
      </c>
      <c r="C403" s="10" t="s">
        <v>89</v>
      </c>
      <c r="D403" s="53" t="s">
        <v>809</v>
      </c>
      <c r="E403" s="53" t="s">
        <v>354</v>
      </c>
      <c r="F403" s="84"/>
      <c r="G403" s="84"/>
      <c r="H403" s="98"/>
      <c r="I403" s="84"/>
      <c r="J403" s="84"/>
      <c r="K403" s="93"/>
      <c r="L403" s="12"/>
      <c r="M403" s="1"/>
      <c r="N403" s="58"/>
      <c r="O403" s="58"/>
      <c r="P403" s="1"/>
      <c r="Q403" s="1"/>
      <c r="R403" s="12">
        <v>0.87</v>
      </c>
      <c r="S403" s="1">
        <v>0.11086860907775585</v>
      </c>
      <c r="T403" s="1"/>
      <c r="U403" s="1"/>
      <c r="V403" s="1"/>
      <c r="W403" s="1"/>
      <c r="X403" s="12"/>
      <c r="Y403" s="1"/>
      <c r="Z403" s="1"/>
      <c r="AA403" s="1"/>
      <c r="AB403" s="1"/>
      <c r="AC403" s="1"/>
      <c r="AD403" s="53" t="s">
        <v>85</v>
      </c>
      <c r="AE403" s="6">
        <v>42.351500000000001</v>
      </c>
      <c r="AF403" s="6">
        <v>11.5274</v>
      </c>
      <c r="AG403" s="58">
        <v>4</v>
      </c>
      <c r="AH403" s="12">
        <v>2.7</v>
      </c>
      <c r="AI403" s="58"/>
      <c r="AJ403" s="58" t="s">
        <v>1025</v>
      </c>
      <c r="AK403" s="98"/>
      <c r="AL403" s="58" t="s">
        <v>670</v>
      </c>
      <c r="AM403" s="53" t="s">
        <v>671</v>
      </c>
      <c r="AN403" s="84"/>
      <c r="AO403" s="98"/>
      <c r="AP403" s="65" t="s">
        <v>1991</v>
      </c>
      <c r="AQ403" s="58"/>
    </row>
    <row r="404" spans="1:43" s="16" customFormat="1" ht="55.5" customHeight="1" x14ac:dyDescent="0.25">
      <c r="A404" s="64">
        <v>84</v>
      </c>
      <c r="B404" s="53" t="s">
        <v>179</v>
      </c>
      <c r="C404" s="10" t="s">
        <v>180</v>
      </c>
      <c r="D404" s="53" t="s">
        <v>810</v>
      </c>
      <c r="E404" s="53" t="s">
        <v>308</v>
      </c>
      <c r="F404" s="53" t="s">
        <v>1995</v>
      </c>
      <c r="G404" s="53" t="s">
        <v>1997</v>
      </c>
      <c r="H404" s="53" t="s">
        <v>2435</v>
      </c>
      <c r="I404" s="50"/>
      <c r="J404" s="50" t="s">
        <v>1994</v>
      </c>
      <c r="K404" s="42" t="s">
        <v>1999</v>
      </c>
      <c r="L404" s="12">
        <v>0.86</v>
      </c>
      <c r="M404" s="1">
        <v>0.12</v>
      </c>
      <c r="N404" s="58"/>
      <c r="O404" s="58"/>
      <c r="P404" s="1"/>
      <c r="Q404" s="1"/>
      <c r="R404" s="12"/>
      <c r="S404" s="1"/>
      <c r="T404" s="1"/>
      <c r="U404" s="1"/>
      <c r="V404" s="1"/>
      <c r="W404" s="1"/>
      <c r="X404" s="12"/>
      <c r="Y404" s="3"/>
      <c r="Z404" s="3"/>
      <c r="AA404" s="3"/>
      <c r="AB404" s="3"/>
      <c r="AC404" s="1"/>
      <c r="AD404" s="53" t="s">
        <v>1996</v>
      </c>
      <c r="AE404" s="6">
        <v>39.824722000000001</v>
      </c>
      <c r="AF404" s="6">
        <v>-0.57277800000000001</v>
      </c>
      <c r="AG404" s="58">
        <v>640</v>
      </c>
      <c r="AH404" s="12"/>
      <c r="AI404" s="58" t="s">
        <v>348</v>
      </c>
      <c r="AJ404" s="58"/>
      <c r="AK404" s="53" t="s">
        <v>1029</v>
      </c>
      <c r="AL404" s="58" t="s">
        <v>1028</v>
      </c>
      <c r="AM404" s="53" t="s">
        <v>671</v>
      </c>
      <c r="AN404" s="17" t="s">
        <v>1993</v>
      </c>
      <c r="AO404" s="53" t="s">
        <v>2079</v>
      </c>
      <c r="AP404" s="65"/>
      <c r="AQ404" s="58"/>
    </row>
    <row r="405" spans="1:43" s="15" customFormat="1" ht="55.5" customHeight="1" x14ac:dyDescent="0.25">
      <c r="A405" s="66">
        <v>85</v>
      </c>
      <c r="B405" s="51" t="s">
        <v>1035</v>
      </c>
      <c r="C405" s="9" t="s">
        <v>372</v>
      </c>
      <c r="D405" s="51" t="s">
        <v>811</v>
      </c>
      <c r="E405" s="51" t="s">
        <v>783</v>
      </c>
      <c r="F405" s="27" t="s">
        <v>2084</v>
      </c>
      <c r="G405" s="82" t="s">
        <v>2082</v>
      </c>
      <c r="H405" s="96" t="s">
        <v>2436</v>
      </c>
      <c r="I405" s="82" t="s">
        <v>2087</v>
      </c>
      <c r="J405" s="82" t="s">
        <v>2081</v>
      </c>
      <c r="K405" s="85" t="s">
        <v>2092</v>
      </c>
      <c r="L405" s="13"/>
      <c r="M405" s="5"/>
      <c r="N405" s="57"/>
      <c r="O405" s="57"/>
      <c r="P405" s="5">
        <v>0.2</v>
      </c>
      <c r="Q405" s="5">
        <v>0.05</v>
      </c>
      <c r="R405" s="13"/>
      <c r="S405" s="5"/>
      <c r="T405" s="5"/>
      <c r="U405" s="5"/>
      <c r="V405" s="5"/>
      <c r="W405" s="5"/>
      <c r="X405" s="13"/>
      <c r="Y405" s="55"/>
      <c r="Z405" s="55"/>
      <c r="AA405" s="55"/>
      <c r="AB405" s="5">
        <v>0.15</v>
      </c>
      <c r="AC405" s="5">
        <v>0.04</v>
      </c>
      <c r="AD405" s="51" t="s">
        <v>370</v>
      </c>
      <c r="AE405" s="7">
        <v>36.712499999999999</v>
      </c>
      <c r="AF405" s="7">
        <v>109.5292</v>
      </c>
      <c r="AG405" s="57">
        <v>1194</v>
      </c>
      <c r="AH405" s="51" t="s">
        <v>375</v>
      </c>
      <c r="AI405" s="57" t="s">
        <v>371</v>
      </c>
      <c r="AJ405" s="57"/>
      <c r="AK405" s="96" t="s">
        <v>1031</v>
      </c>
      <c r="AL405" s="57" t="s">
        <v>1030</v>
      </c>
      <c r="AM405" s="51" t="s">
        <v>678</v>
      </c>
      <c r="AN405" s="82" t="s">
        <v>2080</v>
      </c>
      <c r="AO405" s="96" t="s">
        <v>376</v>
      </c>
      <c r="AP405" s="67"/>
      <c r="AQ405" s="57"/>
    </row>
    <row r="406" spans="1:43" ht="55.5" customHeight="1" x14ac:dyDescent="0.25">
      <c r="A406" s="62"/>
      <c r="B406" s="52" t="s">
        <v>1035</v>
      </c>
      <c r="C406" s="59" t="s">
        <v>373</v>
      </c>
      <c r="D406" s="52" t="s">
        <v>812</v>
      </c>
      <c r="E406" s="52" t="s">
        <v>2083</v>
      </c>
      <c r="F406" s="28" t="s">
        <v>2085</v>
      </c>
      <c r="G406" s="83"/>
      <c r="H406" s="97"/>
      <c r="I406" s="83"/>
      <c r="J406" s="83"/>
      <c r="K406" s="86"/>
      <c r="L406" s="54"/>
      <c r="M406" s="55"/>
      <c r="N406" s="56"/>
      <c r="O406" s="56"/>
      <c r="P406" s="55">
        <v>0.2</v>
      </c>
      <c r="Q406" s="55">
        <v>0.05</v>
      </c>
      <c r="R406" s="54"/>
      <c r="S406" s="55"/>
      <c r="T406" s="55"/>
      <c r="U406" s="55"/>
      <c r="V406" s="55"/>
      <c r="W406" s="55"/>
      <c r="X406" s="54"/>
      <c r="Y406" s="55"/>
      <c r="Z406" s="55"/>
      <c r="AA406" s="55"/>
      <c r="AB406" s="55">
        <v>0.15</v>
      </c>
      <c r="AC406" s="55">
        <v>0.04</v>
      </c>
      <c r="AD406" s="52" t="s">
        <v>370</v>
      </c>
      <c r="AE406" s="60">
        <v>36.712499999999999</v>
      </c>
      <c r="AF406" s="60">
        <v>109.5292</v>
      </c>
      <c r="AG406" s="56">
        <v>1194</v>
      </c>
      <c r="AH406" s="52" t="s">
        <v>375</v>
      </c>
      <c r="AI406" s="56" t="s">
        <v>371</v>
      </c>
      <c r="AJ406" s="56"/>
      <c r="AK406" s="97"/>
      <c r="AL406" s="56" t="s">
        <v>1030</v>
      </c>
      <c r="AM406" s="52" t="s">
        <v>678</v>
      </c>
      <c r="AN406" s="83"/>
      <c r="AO406" s="97"/>
      <c r="AP406" s="63"/>
      <c r="AQ406" s="56"/>
    </row>
    <row r="407" spans="1:43" s="16" customFormat="1" ht="55.5" customHeight="1" x14ac:dyDescent="0.25">
      <c r="A407" s="64"/>
      <c r="B407" s="53" t="s">
        <v>1035</v>
      </c>
      <c r="C407" s="10" t="s">
        <v>374</v>
      </c>
      <c r="D407" s="53" t="s">
        <v>813</v>
      </c>
      <c r="E407" s="53" t="s">
        <v>713</v>
      </c>
      <c r="F407" s="29" t="s">
        <v>2086</v>
      </c>
      <c r="G407" s="84"/>
      <c r="H407" s="98"/>
      <c r="I407" s="84"/>
      <c r="J407" s="84"/>
      <c r="K407" s="87"/>
      <c r="L407" s="12"/>
      <c r="M407" s="1"/>
      <c r="N407" s="1"/>
      <c r="O407" s="1"/>
      <c r="P407" s="1">
        <v>0.24</v>
      </c>
      <c r="Q407" s="1">
        <v>0.06</v>
      </c>
      <c r="R407" s="12"/>
      <c r="S407" s="1"/>
      <c r="T407" s="1"/>
      <c r="U407" s="1"/>
      <c r="V407" s="1"/>
      <c r="W407" s="1"/>
      <c r="X407" s="12"/>
      <c r="Y407" s="1"/>
      <c r="Z407" s="1"/>
      <c r="AA407" s="1"/>
      <c r="AB407" s="1">
        <v>0.18</v>
      </c>
      <c r="AC407" s="1">
        <v>0.04</v>
      </c>
      <c r="AD407" s="53" t="s">
        <v>370</v>
      </c>
      <c r="AE407" s="6">
        <v>36.712499999999999</v>
      </c>
      <c r="AF407" s="6">
        <v>109.5292</v>
      </c>
      <c r="AG407" s="58">
        <v>1194</v>
      </c>
      <c r="AH407" s="53" t="s">
        <v>375</v>
      </c>
      <c r="AI407" s="58" t="s">
        <v>371</v>
      </c>
      <c r="AJ407" s="58"/>
      <c r="AK407" s="98"/>
      <c r="AL407" s="58" t="s">
        <v>1030</v>
      </c>
      <c r="AM407" s="53" t="s">
        <v>678</v>
      </c>
      <c r="AN407" s="84"/>
      <c r="AO407" s="98"/>
      <c r="AP407" s="65"/>
      <c r="AQ407" s="58"/>
    </row>
    <row r="408" spans="1:43" s="16" customFormat="1" ht="55.5" customHeight="1" x14ac:dyDescent="0.25">
      <c r="A408" s="64">
        <v>86</v>
      </c>
      <c r="B408" s="53" t="s">
        <v>1036</v>
      </c>
      <c r="C408" s="10" t="s">
        <v>470</v>
      </c>
      <c r="D408" s="53" t="s">
        <v>814</v>
      </c>
      <c r="E408" s="53" t="s">
        <v>716</v>
      </c>
      <c r="F408" s="53" t="s">
        <v>2099</v>
      </c>
      <c r="G408" s="53" t="s">
        <v>2082</v>
      </c>
      <c r="H408" s="53" t="s">
        <v>2437</v>
      </c>
      <c r="I408" s="50" t="s">
        <v>1637</v>
      </c>
      <c r="J408" s="50" t="s">
        <v>2088</v>
      </c>
      <c r="K408" s="44" t="s">
        <v>2091</v>
      </c>
      <c r="L408" s="12"/>
      <c r="M408" s="1"/>
      <c r="N408" s="58"/>
      <c r="O408" s="58"/>
      <c r="P408" s="1">
        <v>0.35</v>
      </c>
      <c r="Q408" s="1">
        <v>0.03</v>
      </c>
      <c r="R408" s="12"/>
      <c r="S408" s="1"/>
      <c r="T408" s="1"/>
      <c r="U408" s="1"/>
      <c r="V408" s="1"/>
      <c r="W408" s="1"/>
      <c r="X408" s="12"/>
      <c r="Y408" s="3"/>
      <c r="Z408" s="3"/>
      <c r="AA408" s="3"/>
      <c r="AB408" s="3">
        <v>0.35</v>
      </c>
      <c r="AC408" s="1">
        <v>0.03</v>
      </c>
      <c r="AD408" s="53" t="s">
        <v>370</v>
      </c>
      <c r="AE408" s="6">
        <v>36.712499999999999</v>
      </c>
      <c r="AF408" s="6">
        <v>109.5292</v>
      </c>
      <c r="AG408" s="58">
        <v>1194</v>
      </c>
      <c r="AH408" s="53" t="s">
        <v>375</v>
      </c>
      <c r="AI408" s="58" t="s">
        <v>2089</v>
      </c>
      <c r="AJ408" s="58"/>
      <c r="AK408" s="53" t="s">
        <v>1031</v>
      </c>
      <c r="AL408" s="58" t="s">
        <v>1030</v>
      </c>
      <c r="AM408" s="53" t="s">
        <v>678</v>
      </c>
      <c r="AN408" s="53" t="s">
        <v>2093</v>
      </c>
      <c r="AO408" s="53" t="s">
        <v>2090</v>
      </c>
      <c r="AP408" s="65"/>
      <c r="AQ408" s="58"/>
    </row>
    <row r="409" spans="1:43" s="15" customFormat="1" ht="55.5" customHeight="1" x14ac:dyDescent="0.25">
      <c r="A409" s="66">
        <v>87</v>
      </c>
      <c r="B409" s="51" t="s">
        <v>1037</v>
      </c>
      <c r="C409" s="9" t="s">
        <v>471</v>
      </c>
      <c r="D409" s="51" t="s">
        <v>815</v>
      </c>
      <c r="E409" s="51" t="s">
        <v>816</v>
      </c>
      <c r="F409" s="27" t="s">
        <v>2095</v>
      </c>
      <c r="G409" s="82" t="s">
        <v>2098</v>
      </c>
      <c r="H409" s="96" t="s">
        <v>2436</v>
      </c>
      <c r="I409" s="82" t="s">
        <v>2097</v>
      </c>
      <c r="J409" s="82" t="s">
        <v>2088</v>
      </c>
      <c r="K409" s="85" t="s">
        <v>2091</v>
      </c>
      <c r="L409" s="13"/>
      <c r="M409" s="5"/>
      <c r="N409" s="57"/>
      <c r="O409" s="57"/>
      <c r="P409" s="5">
        <v>0.21</v>
      </c>
      <c r="Q409" s="5">
        <v>0.05</v>
      </c>
      <c r="R409" s="13"/>
      <c r="S409" s="5"/>
      <c r="T409" s="5"/>
      <c r="U409" s="5"/>
      <c r="V409" s="5"/>
      <c r="W409" s="5"/>
      <c r="X409" s="13"/>
      <c r="Y409" s="55"/>
      <c r="Z409" s="55"/>
      <c r="AA409" s="55"/>
      <c r="AB409" s="5">
        <v>0.21</v>
      </c>
      <c r="AC409" s="5">
        <v>0.05</v>
      </c>
      <c r="AD409" s="51" t="s">
        <v>370</v>
      </c>
      <c r="AE409" s="7">
        <v>36.712499999999999</v>
      </c>
      <c r="AF409" s="7">
        <v>109.5292</v>
      </c>
      <c r="AG409" s="57">
        <v>1194</v>
      </c>
      <c r="AH409" s="51" t="s">
        <v>375</v>
      </c>
      <c r="AI409" s="57" t="s">
        <v>371</v>
      </c>
      <c r="AJ409" s="57"/>
      <c r="AK409" s="96" t="s">
        <v>1031</v>
      </c>
      <c r="AL409" s="57" t="s">
        <v>1030</v>
      </c>
      <c r="AM409" s="51" t="s">
        <v>678</v>
      </c>
      <c r="AN409" s="82" t="s">
        <v>2094</v>
      </c>
      <c r="AO409" s="96" t="s">
        <v>1032</v>
      </c>
      <c r="AP409" s="67"/>
      <c r="AQ409" s="57"/>
    </row>
    <row r="410" spans="1:43" s="16" customFormat="1" ht="55.5" customHeight="1" x14ac:dyDescent="0.25">
      <c r="A410" s="64"/>
      <c r="B410" s="53" t="s">
        <v>1037</v>
      </c>
      <c r="C410" s="10" t="s">
        <v>172</v>
      </c>
      <c r="D410" s="53" t="s">
        <v>802</v>
      </c>
      <c r="E410" s="53" t="s">
        <v>803</v>
      </c>
      <c r="F410" s="29" t="s">
        <v>2096</v>
      </c>
      <c r="G410" s="84"/>
      <c r="H410" s="98"/>
      <c r="I410" s="84"/>
      <c r="J410" s="84"/>
      <c r="K410" s="87"/>
      <c r="L410" s="12"/>
      <c r="M410" s="1"/>
      <c r="N410" s="1"/>
      <c r="O410" s="1"/>
      <c r="P410" s="1">
        <v>0.22</v>
      </c>
      <c r="Q410" s="1">
        <v>0.05</v>
      </c>
      <c r="R410" s="12"/>
      <c r="S410" s="1"/>
      <c r="T410" s="1"/>
      <c r="U410" s="1"/>
      <c r="V410" s="1"/>
      <c r="W410" s="1"/>
      <c r="X410" s="12"/>
      <c r="Y410" s="1"/>
      <c r="Z410" s="1"/>
      <c r="AA410" s="1"/>
      <c r="AB410" s="1">
        <v>0.22</v>
      </c>
      <c r="AC410" s="1">
        <v>0.05</v>
      </c>
      <c r="AD410" s="53" t="s">
        <v>370</v>
      </c>
      <c r="AE410" s="6">
        <v>36.712499999999999</v>
      </c>
      <c r="AF410" s="6">
        <v>109.5292</v>
      </c>
      <c r="AG410" s="58">
        <v>1194</v>
      </c>
      <c r="AH410" s="53" t="s">
        <v>375</v>
      </c>
      <c r="AI410" s="58" t="s">
        <v>371</v>
      </c>
      <c r="AJ410" s="58"/>
      <c r="AK410" s="98"/>
      <c r="AL410" s="58" t="s">
        <v>1030</v>
      </c>
      <c r="AM410" s="53" t="s">
        <v>678</v>
      </c>
      <c r="AN410" s="84"/>
      <c r="AO410" s="98"/>
      <c r="AP410" s="65"/>
      <c r="AQ410" s="58"/>
    </row>
    <row r="411" spans="1:43" s="15" customFormat="1" ht="55.5" customHeight="1" x14ac:dyDescent="0.25">
      <c r="A411" s="66">
        <v>88</v>
      </c>
      <c r="B411" s="51" t="s">
        <v>1038</v>
      </c>
      <c r="C411" s="9" t="s">
        <v>611</v>
      </c>
      <c r="D411" s="51" t="s">
        <v>632</v>
      </c>
      <c r="E411" s="51" t="s">
        <v>270</v>
      </c>
      <c r="F411" s="51" t="s">
        <v>2108</v>
      </c>
      <c r="G411" s="82" t="s">
        <v>2126</v>
      </c>
      <c r="H411" s="96" t="s">
        <v>2438</v>
      </c>
      <c r="I411" s="82" t="s">
        <v>2107</v>
      </c>
      <c r="J411" s="82" t="s">
        <v>2123</v>
      </c>
      <c r="K411" s="88" t="s">
        <v>2124</v>
      </c>
      <c r="L411" s="13">
        <v>0.45999999999999996</v>
      </c>
      <c r="M411" s="5"/>
      <c r="N411" s="57"/>
      <c r="O411" s="57"/>
      <c r="P411" s="5"/>
      <c r="Q411" s="5"/>
      <c r="R411" s="13"/>
      <c r="S411" s="5"/>
      <c r="T411" s="5"/>
      <c r="U411" s="5"/>
      <c r="V411" s="5"/>
      <c r="W411" s="5"/>
      <c r="X411" s="13"/>
      <c r="Y411" s="55"/>
      <c r="Z411" s="55"/>
      <c r="AA411" s="55"/>
      <c r="AB411" s="55"/>
      <c r="AC411" s="5"/>
      <c r="AD411" s="51" t="s">
        <v>629</v>
      </c>
      <c r="AE411" s="7">
        <v>21.9329</v>
      </c>
      <c r="AF411" s="7">
        <v>101.2467</v>
      </c>
      <c r="AG411" s="57">
        <v>541</v>
      </c>
      <c r="AH411" s="51"/>
      <c r="AI411" s="57"/>
      <c r="AJ411" s="56" t="s">
        <v>2106</v>
      </c>
      <c r="AK411" s="96" t="s">
        <v>2125</v>
      </c>
      <c r="AL411" s="57" t="s">
        <v>1033</v>
      </c>
      <c r="AM411" s="51" t="s">
        <v>676</v>
      </c>
      <c r="AN411" s="82" t="s">
        <v>2105</v>
      </c>
      <c r="AO411" s="96" t="s">
        <v>2104</v>
      </c>
      <c r="AP411" s="67"/>
      <c r="AQ411" s="57"/>
    </row>
    <row r="412" spans="1:43" ht="55.5" customHeight="1" x14ac:dyDescent="0.25">
      <c r="A412" s="62"/>
      <c r="B412" s="52" t="s">
        <v>1038</v>
      </c>
      <c r="C412" s="59" t="s">
        <v>612</v>
      </c>
      <c r="D412" s="52" t="s">
        <v>633</v>
      </c>
      <c r="E412" s="52" t="s">
        <v>354</v>
      </c>
      <c r="F412" s="52" t="s">
        <v>2109</v>
      </c>
      <c r="G412" s="83"/>
      <c r="H412" s="97"/>
      <c r="I412" s="83"/>
      <c r="J412" s="83"/>
      <c r="K412" s="89"/>
      <c r="L412" s="54">
        <v>0.36099999999999999</v>
      </c>
      <c r="M412" s="55"/>
      <c r="N412" s="56"/>
      <c r="O412" s="56"/>
      <c r="P412" s="55"/>
      <c r="Q412" s="55"/>
      <c r="R412" s="54"/>
      <c r="S412" s="55"/>
      <c r="T412" s="55"/>
      <c r="U412" s="55"/>
      <c r="V412" s="55"/>
      <c r="W412" s="55"/>
      <c r="X412" s="54"/>
      <c r="Y412" s="55"/>
      <c r="Z412" s="55"/>
      <c r="AA412" s="55"/>
      <c r="AB412" s="55"/>
      <c r="AC412" s="55"/>
      <c r="AD412" s="52" t="s">
        <v>629</v>
      </c>
      <c r="AE412" s="60">
        <v>21.9329</v>
      </c>
      <c r="AF412" s="60">
        <v>101.2467</v>
      </c>
      <c r="AG412" s="56">
        <v>541</v>
      </c>
      <c r="AH412" s="52"/>
      <c r="AI412" s="56"/>
      <c r="AJ412" s="56" t="s">
        <v>2106</v>
      </c>
      <c r="AK412" s="97"/>
      <c r="AL412" s="56" t="s">
        <v>1033</v>
      </c>
      <c r="AM412" s="52" t="s">
        <v>676</v>
      </c>
      <c r="AN412" s="83"/>
      <c r="AO412" s="97"/>
      <c r="AP412" s="63"/>
      <c r="AQ412" s="56"/>
    </row>
    <row r="413" spans="1:43" ht="55.5" customHeight="1" x14ac:dyDescent="0.25">
      <c r="A413" s="62"/>
      <c r="B413" s="52" t="s">
        <v>1038</v>
      </c>
      <c r="C413" s="59" t="s">
        <v>613</v>
      </c>
      <c r="D413" s="52" t="s">
        <v>634</v>
      </c>
      <c r="E413" s="52" t="s">
        <v>354</v>
      </c>
      <c r="F413" s="52" t="s">
        <v>2110</v>
      </c>
      <c r="G413" s="83"/>
      <c r="H413" s="97"/>
      <c r="I413" s="83"/>
      <c r="J413" s="83"/>
      <c r="K413" s="89"/>
      <c r="L413" s="54">
        <v>0.39100000000000001</v>
      </c>
      <c r="M413" s="55"/>
      <c r="N413" s="56"/>
      <c r="O413" s="56"/>
      <c r="P413" s="55"/>
      <c r="Q413" s="55"/>
      <c r="R413" s="54"/>
      <c r="S413" s="55"/>
      <c r="T413" s="55"/>
      <c r="U413" s="55"/>
      <c r="V413" s="55"/>
      <c r="W413" s="55"/>
      <c r="X413" s="54"/>
      <c r="Y413" s="55"/>
      <c r="Z413" s="55"/>
      <c r="AA413" s="55"/>
      <c r="AB413" s="55"/>
      <c r="AC413" s="55"/>
      <c r="AD413" s="52" t="s">
        <v>629</v>
      </c>
      <c r="AE413" s="60">
        <v>21.9329</v>
      </c>
      <c r="AF413" s="60">
        <v>101.2467</v>
      </c>
      <c r="AG413" s="56">
        <v>541</v>
      </c>
      <c r="AH413" s="52"/>
      <c r="AI413" s="56"/>
      <c r="AJ413" s="56" t="s">
        <v>2106</v>
      </c>
      <c r="AK413" s="97"/>
      <c r="AL413" s="56" t="s">
        <v>1033</v>
      </c>
      <c r="AM413" s="52" t="s">
        <v>676</v>
      </c>
      <c r="AN413" s="83"/>
      <c r="AO413" s="97"/>
      <c r="AP413" s="63"/>
      <c r="AQ413" s="56"/>
    </row>
    <row r="414" spans="1:43" ht="55.5" customHeight="1" x14ac:dyDescent="0.25">
      <c r="A414" s="62"/>
      <c r="B414" s="52" t="s">
        <v>1038</v>
      </c>
      <c r="C414" s="59" t="s">
        <v>614</v>
      </c>
      <c r="D414" s="52" t="s">
        <v>635</v>
      </c>
      <c r="E414" s="52" t="s">
        <v>354</v>
      </c>
      <c r="F414" s="52" t="s">
        <v>2111</v>
      </c>
      <c r="G414" s="83"/>
      <c r="H414" s="97"/>
      <c r="I414" s="83"/>
      <c r="J414" s="83"/>
      <c r="K414" s="89"/>
      <c r="L414" s="54">
        <v>0.874</v>
      </c>
      <c r="M414" s="55"/>
      <c r="N414" s="56"/>
      <c r="O414" s="56"/>
      <c r="P414" s="55"/>
      <c r="Q414" s="55"/>
      <c r="R414" s="54"/>
      <c r="S414" s="55"/>
      <c r="T414" s="55"/>
      <c r="U414" s="55"/>
      <c r="V414" s="55"/>
      <c r="W414" s="55"/>
      <c r="X414" s="54"/>
      <c r="Y414" s="55"/>
      <c r="Z414" s="55"/>
      <c r="AA414" s="55"/>
      <c r="AB414" s="55"/>
      <c r="AC414" s="55"/>
      <c r="AD414" s="52" t="s">
        <v>629</v>
      </c>
      <c r="AE414" s="60">
        <v>21.9329</v>
      </c>
      <c r="AF414" s="60">
        <v>101.2467</v>
      </c>
      <c r="AG414" s="56">
        <v>541</v>
      </c>
      <c r="AH414" s="52"/>
      <c r="AI414" s="56"/>
      <c r="AJ414" s="56" t="s">
        <v>2106</v>
      </c>
      <c r="AK414" s="97"/>
      <c r="AL414" s="56" t="s">
        <v>1033</v>
      </c>
      <c r="AM414" s="52" t="s">
        <v>676</v>
      </c>
      <c r="AN414" s="83"/>
      <c r="AO414" s="97"/>
      <c r="AP414" s="63"/>
      <c r="AQ414" s="56"/>
    </row>
    <row r="415" spans="1:43" ht="55.5" customHeight="1" x14ac:dyDescent="0.25">
      <c r="A415" s="62"/>
      <c r="B415" s="52" t="s">
        <v>1038</v>
      </c>
      <c r="C415" s="59" t="s">
        <v>615</v>
      </c>
      <c r="D415" s="52" t="s">
        <v>636</v>
      </c>
      <c r="E415" s="52" t="s">
        <v>270</v>
      </c>
      <c r="F415" s="52" t="s">
        <v>2110</v>
      </c>
      <c r="G415" s="83"/>
      <c r="H415" s="97"/>
      <c r="I415" s="83"/>
      <c r="J415" s="83"/>
      <c r="K415" s="89"/>
      <c r="L415" s="54">
        <v>0.88100000000000001</v>
      </c>
      <c r="M415" s="55"/>
      <c r="N415" s="56"/>
      <c r="O415" s="56"/>
      <c r="P415" s="55"/>
      <c r="Q415" s="55"/>
      <c r="R415" s="54"/>
      <c r="S415" s="55"/>
      <c r="T415" s="55"/>
      <c r="U415" s="55"/>
      <c r="V415" s="55"/>
      <c r="W415" s="55"/>
      <c r="X415" s="54"/>
      <c r="Y415" s="55"/>
      <c r="Z415" s="55"/>
      <c r="AA415" s="55"/>
      <c r="AB415" s="55"/>
      <c r="AC415" s="55"/>
      <c r="AD415" s="52" t="s">
        <v>629</v>
      </c>
      <c r="AE415" s="60">
        <v>21.9329</v>
      </c>
      <c r="AF415" s="60">
        <v>101.2467</v>
      </c>
      <c r="AG415" s="56">
        <v>541</v>
      </c>
      <c r="AH415" s="52"/>
      <c r="AI415" s="56"/>
      <c r="AJ415" s="56" t="s">
        <v>2106</v>
      </c>
      <c r="AK415" s="97"/>
      <c r="AL415" s="56" t="s">
        <v>1033</v>
      </c>
      <c r="AM415" s="52" t="s">
        <v>676</v>
      </c>
      <c r="AN415" s="83"/>
      <c r="AO415" s="97"/>
      <c r="AP415" s="63"/>
      <c r="AQ415" s="56"/>
    </row>
    <row r="416" spans="1:43" ht="55.5" customHeight="1" x14ac:dyDescent="0.25">
      <c r="A416" s="62"/>
      <c r="B416" s="52" t="s">
        <v>1038</v>
      </c>
      <c r="C416" s="59" t="s">
        <v>616</v>
      </c>
      <c r="D416" s="52" t="s">
        <v>637</v>
      </c>
      <c r="E416" s="52" t="s">
        <v>270</v>
      </c>
      <c r="F416" s="52" t="s">
        <v>2110</v>
      </c>
      <c r="G416" s="83"/>
      <c r="H416" s="97"/>
      <c r="I416" s="83"/>
      <c r="J416" s="83"/>
      <c r="K416" s="89"/>
      <c r="L416" s="54">
        <v>0.47</v>
      </c>
      <c r="M416" s="55"/>
      <c r="N416" s="55"/>
      <c r="O416" s="55"/>
      <c r="P416" s="55"/>
      <c r="Q416" s="55"/>
      <c r="R416" s="54"/>
      <c r="S416" s="55"/>
      <c r="T416" s="55"/>
      <c r="U416" s="55"/>
      <c r="V416" s="55"/>
      <c r="W416" s="55"/>
      <c r="X416" s="54"/>
      <c r="Y416" s="55"/>
      <c r="Z416" s="55"/>
      <c r="AA416" s="55"/>
      <c r="AB416" s="55"/>
      <c r="AC416" s="55"/>
      <c r="AD416" s="52" t="s">
        <v>630</v>
      </c>
      <c r="AE416" s="60">
        <v>21.9329</v>
      </c>
      <c r="AF416" s="60">
        <v>101.2467</v>
      </c>
      <c r="AG416" s="56">
        <v>541</v>
      </c>
      <c r="AH416" s="52"/>
      <c r="AI416" s="56"/>
      <c r="AJ416" s="56" t="s">
        <v>2106</v>
      </c>
      <c r="AK416" s="97"/>
      <c r="AL416" s="56" t="s">
        <v>1033</v>
      </c>
      <c r="AM416" s="52" t="s">
        <v>676</v>
      </c>
      <c r="AN416" s="83"/>
      <c r="AO416" s="97"/>
      <c r="AP416" s="63"/>
      <c r="AQ416" s="56"/>
    </row>
    <row r="417" spans="1:43" ht="55.5" customHeight="1" x14ac:dyDescent="0.25">
      <c r="A417" s="62"/>
      <c r="B417" s="52" t="s">
        <v>1038</v>
      </c>
      <c r="C417" s="59" t="s">
        <v>617</v>
      </c>
      <c r="D417" s="52" t="s">
        <v>638</v>
      </c>
      <c r="E417" s="52" t="s">
        <v>270</v>
      </c>
      <c r="F417" s="52" t="s">
        <v>2110</v>
      </c>
      <c r="G417" s="83"/>
      <c r="H417" s="97"/>
      <c r="I417" s="83"/>
      <c r="J417" s="83"/>
      <c r="K417" s="89"/>
      <c r="L417" s="54">
        <v>6.0000000000000053E-2</v>
      </c>
      <c r="M417" s="55"/>
      <c r="N417" s="56"/>
      <c r="O417" s="56"/>
      <c r="P417" s="55"/>
      <c r="Q417" s="55"/>
      <c r="R417" s="54"/>
      <c r="S417" s="55"/>
      <c r="T417" s="55"/>
      <c r="U417" s="55"/>
      <c r="V417" s="55"/>
      <c r="W417" s="55"/>
      <c r="X417" s="54"/>
      <c r="Y417" s="55"/>
      <c r="Z417" s="55"/>
      <c r="AA417" s="55"/>
      <c r="AB417" s="55"/>
      <c r="AC417" s="55"/>
      <c r="AD417" s="52" t="s">
        <v>2100</v>
      </c>
      <c r="AE417" s="60">
        <v>21.9329</v>
      </c>
      <c r="AF417" s="60">
        <v>101.2467</v>
      </c>
      <c r="AG417" s="56">
        <v>541</v>
      </c>
      <c r="AH417" s="52"/>
      <c r="AI417" s="56"/>
      <c r="AJ417" s="56" t="s">
        <v>2106</v>
      </c>
      <c r="AK417" s="97"/>
      <c r="AL417" s="56" t="s">
        <v>1033</v>
      </c>
      <c r="AM417" s="52" t="s">
        <v>676</v>
      </c>
      <c r="AN417" s="83"/>
      <c r="AO417" s="97"/>
      <c r="AP417" s="63"/>
      <c r="AQ417" s="56"/>
    </row>
    <row r="418" spans="1:43" ht="55.5" customHeight="1" x14ac:dyDescent="0.25">
      <c r="A418" s="62"/>
      <c r="B418" s="52" t="s">
        <v>1038</v>
      </c>
      <c r="C418" s="59" t="s">
        <v>618</v>
      </c>
      <c r="D418" s="52" t="s">
        <v>639</v>
      </c>
      <c r="E418" s="52" t="s">
        <v>894</v>
      </c>
      <c r="F418" s="52" t="s">
        <v>2112</v>
      </c>
      <c r="G418" s="83"/>
      <c r="H418" s="97"/>
      <c r="I418" s="83"/>
      <c r="J418" s="83"/>
      <c r="K418" s="89"/>
      <c r="L418" s="54">
        <v>0.28800000000000003</v>
      </c>
      <c r="M418" s="55"/>
      <c r="N418" s="56"/>
      <c r="O418" s="56"/>
      <c r="P418" s="55"/>
      <c r="Q418" s="55"/>
      <c r="R418" s="54"/>
      <c r="S418" s="55"/>
      <c r="T418" s="55"/>
      <c r="U418" s="55"/>
      <c r="V418" s="55"/>
      <c r="W418" s="55"/>
      <c r="X418" s="54"/>
      <c r="Y418" s="55"/>
      <c r="Z418" s="55"/>
      <c r="AA418" s="55"/>
      <c r="AB418" s="55"/>
      <c r="AC418" s="55"/>
      <c r="AD418" s="52" t="s">
        <v>2100</v>
      </c>
      <c r="AE418" s="60">
        <v>21.9329</v>
      </c>
      <c r="AF418" s="60">
        <v>101.2467</v>
      </c>
      <c r="AG418" s="56">
        <v>541</v>
      </c>
      <c r="AH418" s="52"/>
      <c r="AI418" s="56"/>
      <c r="AJ418" s="56" t="s">
        <v>2106</v>
      </c>
      <c r="AK418" s="97"/>
      <c r="AL418" s="56" t="s">
        <v>1033</v>
      </c>
      <c r="AM418" s="52" t="s">
        <v>676</v>
      </c>
      <c r="AN418" s="83"/>
      <c r="AO418" s="97"/>
      <c r="AP418" s="63"/>
      <c r="AQ418" s="56"/>
    </row>
    <row r="419" spans="1:43" ht="55.5" customHeight="1" x14ac:dyDescent="0.25">
      <c r="A419" s="62"/>
      <c r="B419" s="52" t="s">
        <v>1038</v>
      </c>
      <c r="C419" s="59" t="s">
        <v>619</v>
      </c>
      <c r="D419" s="52" t="s">
        <v>640</v>
      </c>
      <c r="E419" s="52" t="s">
        <v>703</v>
      </c>
      <c r="F419" s="52" t="s">
        <v>2113</v>
      </c>
      <c r="G419" s="83"/>
      <c r="H419" s="97"/>
      <c r="I419" s="83"/>
      <c r="J419" s="83"/>
      <c r="K419" s="89"/>
      <c r="L419" s="54">
        <v>0.10899999999999999</v>
      </c>
      <c r="M419" s="55"/>
      <c r="N419" s="56"/>
      <c r="O419" s="56"/>
      <c r="P419" s="55"/>
      <c r="Q419" s="55"/>
      <c r="R419" s="54"/>
      <c r="S419" s="55"/>
      <c r="T419" s="55"/>
      <c r="U419" s="55"/>
      <c r="V419" s="55"/>
      <c r="W419" s="55"/>
      <c r="X419" s="54"/>
      <c r="Y419" s="55"/>
      <c r="Z419" s="55"/>
      <c r="AA419" s="55"/>
      <c r="AB419" s="55"/>
      <c r="AC419" s="55"/>
      <c r="AD419" s="52" t="s">
        <v>2100</v>
      </c>
      <c r="AE419" s="60">
        <v>21.9329</v>
      </c>
      <c r="AF419" s="60">
        <v>101.2467</v>
      </c>
      <c r="AG419" s="56">
        <v>541</v>
      </c>
      <c r="AH419" s="52"/>
      <c r="AI419" s="56"/>
      <c r="AJ419" s="56" t="s">
        <v>2106</v>
      </c>
      <c r="AK419" s="97"/>
      <c r="AL419" s="56" t="s">
        <v>1033</v>
      </c>
      <c r="AM419" s="52" t="s">
        <v>676</v>
      </c>
      <c r="AN419" s="83"/>
      <c r="AO419" s="97"/>
      <c r="AP419" s="63"/>
      <c r="AQ419" s="56"/>
    </row>
    <row r="420" spans="1:43" ht="55.5" customHeight="1" x14ac:dyDescent="0.25">
      <c r="A420" s="62"/>
      <c r="B420" s="52" t="s">
        <v>1038</v>
      </c>
      <c r="C420" s="59" t="s">
        <v>620</v>
      </c>
      <c r="D420" s="52" t="s">
        <v>641</v>
      </c>
      <c r="E420" s="52" t="s">
        <v>895</v>
      </c>
      <c r="F420" s="52" t="s">
        <v>2112</v>
      </c>
      <c r="G420" s="83"/>
      <c r="H420" s="97"/>
      <c r="I420" s="83"/>
      <c r="J420" s="83"/>
      <c r="K420" s="89"/>
      <c r="L420" s="54">
        <v>0.16100000000000003</v>
      </c>
      <c r="M420" s="55"/>
      <c r="N420" s="56"/>
      <c r="O420" s="56"/>
      <c r="P420" s="55"/>
      <c r="Q420" s="55"/>
      <c r="R420" s="54"/>
      <c r="S420" s="55"/>
      <c r="T420" s="55"/>
      <c r="U420" s="55"/>
      <c r="V420" s="55"/>
      <c r="W420" s="55"/>
      <c r="X420" s="54"/>
      <c r="Y420" s="55"/>
      <c r="Z420" s="55"/>
      <c r="AA420" s="55"/>
      <c r="AB420" s="55"/>
      <c r="AC420" s="55"/>
      <c r="AD420" s="52" t="s">
        <v>2100</v>
      </c>
      <c r="AE420" s="60">
        <v>21.9329</v>
      </c>
      <c r="AF420" s="60">
        <v>101.2467</v>
      </c>
      <c r="AG420" s="56">
        <v>541</v>
      </c>
      <c r="AH420" s="52"/>
      <c r="AI420" s="56"/>
      <c r="AJ420" s="56" t="s">
        <v>2106</v>
      </c>
      <c r="AK420" s="97"/>
      <c r="AL420" s="56" t="s">
        <v>1033</v>
      </c>
      <c r="AM420" s="52" t="s">
        <v>676</v>
      </c>
      <c r="AN420" s="83"/>
      <c r="AO420" s="97"/>
      <c r="AP420" s="63"/>
      <c r="AQ420" s="56"/>
    </row>
    <row r="421" spans="1:43" ht="55.5" customHeight="1" x14ac:dyDescent="0.25">
      <c r="A421" s="62"/>
      <c r="B421" s="52" t="s">
        <v>1038</v>
      </c>
      <c r="C421" s="59" t="s">
        <v>621</v>
      </c>
      <c r="D421" s="52" t="s">
        <v>642</v>
      </c>
      <c r="E421" s="52" t="s">
        <v>894</v>
      </c>
      <c r="F421" s="52" t="s">
        <v>2112</v>
      </c>
      <c r="G421" s="83"/>
      <c r="H421" s="97"/>
      <c r="I421" s="83"/>
      <c r="J421" s="83"/>
      <c r="K421" s="89"/>
      <c r="L421" s="54">
        <v>0.10499999999999998</v>
      </c>
      <c r="M421" s="55"/>
      <c r="N421" s="56"/>
      <c r="O421" s="56"/>
      <c r="P421" s="55"/>
      <c r="Q421" s="55"/>
      <c r="R421" s="54"/>
      <c r="S421" s="55"/>
      <c r="T421" s="55"/>
      <c r="U421" s="55"/>
      <c r="V421" s="55"/>
      <c r="W421" s="55"/>
      <c r="X421" s="54"/>
      <c r="Y421" s="55"/>
      <c r="Z421" s="55"/>
      <c r="AA421" s="55"/>
      <c r="AB421" s="55"/>
      <c r="AC421" s="55"/>
      <c r="AD421" s="52" t="s">
        <v>2100</v>
      </c>
      <c r="AE421" s="60">
        <v>21.9329</v>
      </c>
      <c r="AF421" s="60">
        <v>101.2467</v>
      </c>
      <c r="AG421" s="56">
        <v>541</v>
      </c>
      <c r="AH421" s="52"/>
      <c r="AI421" s="56"/>
      <c r="AJ421" s="56" t="s">
        <v>2106</v>
      </c>
      <c r="AK421" s="97"/>
      <c r="AL421" s="56" t="s">
        <v>1033</v>
      </c>
      <c r="AM421" s="52" t="s">
        <v>676</v>
      </c>
      <c r="AN421" s="83"/>
      <c r="AO421" s="97"/>
      <c r="AP421" s="63"/>
      <c r="AQ421" s="56"/>
    </row>
    <row r="422" spans="1:43" ht="55.5" customHeight="1" x14ac:dyDescent="0.25">
      <c r="A422" s="62"/>
      <c r="B422" s="52" t="s">
        <v>1038</v>
      </c>
      <c r="C422" s="59" t="s">
        <v>622</v>
      </c>
      <c r="D422" s="52" t="s">
        <v>818</v>
      </c>
      <c r="E422" s="52" t="s">
        <v>853</v>
      </c>
      <c r="F422" s="52" t="s">
        <v>2114</v>
      </c>
      <c r="G422" s="83"/>
      <c r="H422" s="97"/>
      <c r="I422" s="83"/>
      <c r="J422" s="83"/>
      <c r="K422" s="89"/>
      <c r="L422" s="54">
        <v>3.9000000000000035E-2</v>
      </c>
      <c r="M422" s="55"/>
      <c r="N422" s="56"/>
      <c r="O422" s="56"/>
      <c r="P422" s="55"/>
      <c r="Q422" s="55"/>
      <c r="R422" s="54"/>
      <c r="S422" s="55"/>
      <c r="T422" s="55"/>
      <c r="U422" s="55"/>
      <c r="V422" s="55"/>
      <c r="W422" s="55"/>
      <c r="X422" s="54"/>
      <c r="Y422" s="55"/>
      <c r="Z422" s="55"/>
      <c r="AA422" s="55"/>
      <c r="AB422" s="55"/>
      <c r="AC422" s="55"/>
      <c r="AD422" s="52" t="s">
        <v>2100</v>
      </c>
      <c r="AE422" s="60">
        <v>21.9329</v>
      </c>
      <c r="AF422" s="60">
        <v>101.2467</v>
      </c>
      <c r="AG422" s="56">
        <v>541</v>
      </c>
      <c r="AH422" s="52"/>
      <c r="AI422" s="56"/>
      <c r="AJ422" s="56" t="s">
        <v>2106</v>
      </c>
      <c r="AK422" s="97"/>
      <c r="AL422" s="56" t="s">
        <v>1033</v>
      </c>
      <c r="AM422" s="52" t="s">
        <v>676</v>
      </c>
      <c r="AN422" s="83"/>
      <c r="AO422" s="97"/>
      <c r="AP422" s="63"/>
      <c r="AQ422" s="56"/>
    </row>
    <row r="423" spans="1:43" ht="55.5" customHeight="1" x14ac:dyDescent="0.25">
      <c r="A423" s="62"/>
      <c r="B423" s="52" t="s">
        <v>1038</v>
      </c>
      <c r="C423" s="59" t="s">
        <v>623</v>
      </c>
      <c r="D423" s="52" t="s">
        <v>643</v>
      </c>
      <c r="E423" s="52" t="s">
        <v>896</v>
      </c>
      <c r="F423" s="52" t="s">
        <v>2115</v>
      </c>
      <c r="G423" s="83"/>
      <c r="H423" s="97"/>
      <c r="I423" s="83"/>
      <c r="J423" s="83"/>
      <c r="K423" s="89"/>
      <c r="L423" s="54">
        <v>0.36799999999999999</v>
      </c>
      <c r="M423" s="55"/>
      <c r="N423" s="56"/>
      <c r="O423" s="56"/>
      <c r="P423" s="55"/>
      <c r="Q423" s="55"/>
      <c r="R423" s="54"/>
      <c r="S423" s="55"/>
      <c r="T423" s="55"/>
      <c r="U423" s="55"/>
      <c r="V423" s="55"/>
      <c r="W423" s="55"/>
      <c r="X423" s="54"/>
      <c r="Y423" s="55"/>
      <c r="Z423" s="55"/>
      <c r="AA423" s="55"/>
      <c r="AB423" s="55"/>
      <c r="AC423" s="55"/>
      <c r="AD423" s="52" t="s">
        <v>2100</v>
      </c>
      <c r="AE423" s="60">
        <v>21.9329</v>
      </c>
      <c r="AF423" s="60">
        <v>101.2467</v>
      </c>
      <c r="AG423" s="56">
        <v>541</v>
      </c>
      <c r="AH423" s="52"/>
      <c r="AI423" s="56"/>
      <c r="AJ423" s="56" t="s">
        <v>2106</v>
      </c>
      <c r="AK423" s="97"/>
      <c r="AL423" s="56" t="s">
        <v>1033</v>
      </c>
      <c r="AM423" s="52" t="s">
        <v>676</v>
      </c>
      <c r="AN423" s="83"/>
      <c r="AO423" s="97"/>
      <c r="AP423" s="63"/>
      <c r="AQ423" s="56"/>
    </row>
    <row r="424" spans="1:43" ht="55.5" customHeight="1" x14ac:dyDescent="0.25">
      <c r="A424" s="62"/>
      <c r="B424" s="52" t="s">
        <v>1038</v>
      </c>
      <c r="C424" s="59" t="s">
        <v>624</v>
      </c>
      <c r="D424" s="52" t="s">
        <v>644</v>
      </c>
      <c r="E424" s="52" t="s">
        <v>270</v>
      </c>
      <c r="F424" s="52" t="s">
        <v>2111</v>
      </c>
      <c r="G424" s="83"/>
      <c r="H424" s="97"/>
      <c r="I424" s="83"/>
      <c r="J424" s="83"/>
      <c r="K424" s="89"/>
      <c r="L424" s="54">
        <v>0.8</v>
      </c>
      <c r="M424" s="55"/>
      <c r="N424" s="56"/>
      <c r="O424" s="56"/>
      <c r="P424" s="55"/>
      <c r="Q424" s="55"/>
      <c r="R424" s="54"/>
      <c r="S424" s="55"/>
      <c r="T424" s="55"/>
      <c r="U424" s="55"/>
      <c r="V424" s="55"/>
      <c r="W424" s="55"/>
      <c r="X424" s="54"/>
      <c r="Y424" s="55"/>
      <c r="Z424" s="55"/>
      <c r="AA424" s="55"/>
      <c r="AB424" s="55"/>
      <c r="AC424" s="55"/>
      <c r="AD424" s="53" t="s">
        <v>2100</v>
      </c>
      <c r="AE424" s="6">
        <v>21.9329</v>
      </c>
      <c r="AF424" s="6">
        <v>101.2467</v>
      </c>
      <c r="AG424" s="30">
        <v>541</v>
      </c>
      <c r="AH424" s="52"/>
      <c r="AI424" s="56"/>
      <c r="AJ424" s="56" t="s">
        <v>2106</v>
      </c>
      <c r="AK424" s="97"/>
      <c r="AL424" s="56" t="s">
        <v>1033</v>
      </c>
      <c r="AM424" s="52" t="s">
        <v>676</v>
      </c>
      <c r="AN424" s="83"/>
      <c r="AO424" s="97"/>
      <c r="AP424" s="63"/>
      <c r="AQ424" s="56"/>
    </row>
    <row r="425" spans="1:43" ht="55.5" customHeight="1" x14ac:dyDescent="0.25">
      <c r="A425" s="62"/>
      <c r="B425" s="52" t="s">
        <v>1038</v>
      </c>
      <c r="C425" s="59" t="s">
        <v>611</v>
      </c>
      <c r="D425" s="52" t="s">
        <v>632</v>
      </c>
      <c r="E425" s="52" t="s">
        <v>270</v>
      </c>
      <c r="F425" s="52" t="s">
        <v>2116</v>
      </c>
      <c r="G425" s="83"/>
      <c r="H425" s="97"/>
      <c r="I425" s="83"/>
      <c r="J425" s="83"/>
      <c r="K425" s="89"/>
      <c r="L425" s="54">
        <v>0.29500000000000004</v>
      </c>
      <c r="M425" s="55"/>
      <c r="N425" s="56"/>
      <c r="O425" s="56"/>
      <c r="P425" s="55"/>
      <c r="Q425" s="55"/>
      <c r="R425" s="54"/>
      <c r="S425" s="55"/>
      <c r="T425" s="55"/>
      <c r="U425" s="55"/>
      <c r="V425" s="55"/>
      <c r="W425" s="55"/>
      <c r="X425" s="54"/>
      <c r="Y425" s="55"/>
      <c r="Z425" s="55"/>
      <c r="AA425" s="55"/>
      <c r="AB425" s="55"/>
      <c r="AC425" s="55"/>
      <c r="AD425" s="52" t="s">
        <v>2101</v>
      </c>
      <c r="AE425" s="60">
        <v>21.932200000000002</v>
      </c>
      <c r="AF425" s="60">
        <v>101.24720000000001</v>
      </c>
      <c r="AG425" s="56">
        <v>548</v>
      </c>
      <c r="AH425" s="52"/>
      <c r="AI425" s="56"/>
      <c r="AJ425" s="56" t="s">
        <v>631</v>
      </c>
      <c r="AK425" s="97"/>
      <c r="AL425" s="56" t="s">
        <v>1034</v>
      </c>
      <c r="AM425" s="52" t="s">
        <v>676</v>
      </c>
      <c r="AN425" s="83"/>
      <c r="AO425" s="97"/>
      <c r="AP425" s="63"/>
      <c r="AQ425" s="56"/>
    </row>
    <row r="426" spans="1:43" ht="55.5" customHeight="1" x14ac:dyDescent="0.25">
      <c r="A426" s="62"/>
      <c r="B426" s="52" t="s">
        <v>1038</v>
      </c>
      <c r="C426" s="59" t="s">
        <v>612</v>
      </c>
      <c r="D426" s="52" t="s">
        <v>633</v>
      </c>
      <c r="E426" s="52" t="s">
        <v>354</v>
      </c>
      <c r="F426" s="52" t="s">
        <v>2114</v>
      </c>
      <c r="G426" s="83"/>
      <c r="H426" s="97"/>
      <c r="I426" s="83"/>
      <c r="J426" s="83"/>
      <c r="K426" s="89"/>
      <c r="L426" s="54">
        <v>0.755</v>
      </c>
      <c r="M426" s="55"/>
      <c r="N426" s="56"/>
      <c r="O426" s="56"/>
      <c r="P426" s="55"/>
      <c r="Q426" s="55"/>
      <c r="R426" s="54"/>
      <c r="S426" s="55"/>
      <c r="T426" s="55"/>
      <c r="U426" s="55"/>
      <c r="V426" s="55"/>
      <c r="W426" s="55"/>
      <c r="X426" s="54"/>
      <c r="Y426" s="55"/>
      <c r="Z426" s="55"/>
      <c r="AA426" s="55"/>
      <c r="AB426" s="55"/>
      <c r="AC426" s="55"/>
      <c r="AD426" s="52" t="s">
        <v>2101</v>
      </c>
      <c r="AE426" s="60">
        <v>21.932200000000002</v>
      </c>
      <c r="AF426" s="60">
        <v>101.24720000000001</v>
      </c>
      <c r="AG426" s="56">
        <v>548</v>
      </c>
      <c r="AH426" s="52"/>
      <c r="AI426" s="56"/>
      <c r="AJ426" s="56" t="s">
        <v>631</v>
      </c>
      <c r="AK426" s="97"/>
      <c r="AL426" s="56" t="s">
        <v>1034</v>
      </c>
      <c r="AM426" s="52" t="s">
        <v>676</v>
      </c>
      <c r="AN426" s="83"/>
      <c r="AO426" s="97"/>
      <c r="AP426" s="63"/>
      <c r="AQ426" s="56"/>
    </row>
    <row r="427" spans="1:43" ht="55.5" customHeight="1" x14ac:dyDescent="0.25">
      <c r="A427" s="62"/>
      <c r="B427" s="52" t="s">
        <v>1038</v>
      </c>
      <c r="C427" s="59" t="s">
        <v>613</v>
      </c>
      <c r="D427" s="52" t="s">
        <v>634</v>
      </c>
      <c r="E427" s="52" t="s">
        <v>354</v>
      </c>
      <c r="F427" s="52" t="s">
        <v>2110</v>
      </c>
      <c r="G427" s="83"/>
      <c r="H427" s="97"/>
      <c r="I427" s="83"/>
      <c r="J427" s="83"/>
      <c r="K427" s="89"/>
      <c r="L427" s="54">
        <v>0.77100000000000002</v>
      </c>
      <c r="M427" s="55"/>
      <c r="N427" s="56"/>
      <c r="O427" s="56"/>
      <c r="P427" s="55"/>
      <c r="Q427" s="55"/>
      <c r="R427" s="54"/>
      <c r="S427" s="55"/>
      <c r="T427" s="55"/>
      <c r="U427" s="55"/>
      <c r="V427" s="55"/>
      <c r="W427" s="55"/>
      <c r="X427" s="54"/>
      <c r="Y427" s="55"/>
      <c r="Z427" s="55"/>
      <c r="AA427" s="55"/>
      <c r="AB427" s="55"/>
      <c r="AC427" s="55"/>
      <c r="AD427" s="52" t="s">
        <v>2101</v>
      </c>
      <c r="AE427" s="60">
        <v>21.932200000000002</v>
      </c>
      <c r="AF427" s="60">
        <v>101.24720000000001</v>
      </c>
      <c r="AG427" s="56">
        <v>548</v>
      </c>
      <c r="AH427" s="52"/>
      <c r="AI427" s="56"/>
      <c r="AJ427" s="56" t="s">
        <v>631</v>
      </c>
      <c r="AK427" s="97"/>
      <c r="AL427" s="56" t="s">
        <v>1034</v>
      </c>
      <c r="AM427" s="52" t="s">
        <v>676</v>
      </c>
      <c r="AN427" s="83"/>
      <c r="AO427" s="97"/>
      <c r="AP427" s="63"/>
      <c r="AQ427" s="56"/>
    </row>
    <row r="428" spans="1:43" ht="55.5" customHeight="1" x14ac:dyDescent="0.25">
      <c r="A428" s="62"/>
      <c r="B428" s="52" t="s">
        <v>1038</v>
      </c>
      <c r="C428" s="59" t="s">
        <v>614</v>
      </c>
      <c r="D428" s="52" t="s">
        <v>635</v>
      </c>
      <c r="E428" s="52" t="s">
        <v>354</v>
      </c>
      <c r="F428" s="52" t="s">
        <v>2117</v>
      </c>
      <c r="G428" s="83"/>
      <c r="H428" s="97"/>
      <c r="I428" s="83"/>
      <c r="J428" s="83"/>
      <c r="K428" s="89"/>
      <c r="L428" s="54">
        <v>0.63900000000000001</v>
      </c>
      <c r="M428" s="55"/>
      <c r="N428" s="56"/>
      <c r="O428" s="56"/>
      <c r="P428" s="55"/>
      <c r="Q428" s="55"/>
      <c r="R428" s="54"/>
      <c r="S428" s="55"/>
      <c r="T428" s="55"/>
      <c r="U428" s="55"/>
      <c r="V428" s="55"/>
      <c r="W428" s="55"/>
      <c r="X428" s="54"/>
      <c r="Y428" s="55"/>
      <c r="Z428" s="55"/>
      <c r="AA428" s="55"/>
      <c r="AB428" s="55"/>
      <c r="AC428" s="55"/>
      <c r="AD428" s="52" t="s">
        <v>2101</v>
      </c>
      <c r="AE428" s="60">
        <v>21.932200000000002</v>
      </c>
      <c r="AF428" s="60">
        <v>101.24720000000001</v>
      </c>
      <c r="AG428" s="56">
        <v>548</v>
      </c>
      <c r="AH428" s="52"/>
      <c r="AI428" s="56"/>
      <c r="AJ428" s="56" t="s">
        <v>631</v>
      </c>
      <c r="AK428" s="97"/>
      <c r="AL428" s="56" t="s">
        <v>1034</v>
      </c>
      <c r="AM428" s="52" t="s">
        <v>676</v>
      </c>
      <c r="AN428" s="83"/>
      <c r="AO428" s="97"/>
      <c r="AP428" s="63"/>
      <c r="AQ428" s="56"/>
    </row>
    <row r="429" spans="1:43" ht="55.5" customHeight="1" x14ac:dyDescent="0.25">
      <c r="A429" s="62"/>
      <c r="B429" s="52" t="s">
        <v>1038</v>
      </c>
      <c r="C429" s="59" t="s">
        <v>615</v>
      </c>
      <c r="D429" s="52" t="s">
        <v>636</v>
      </c>
      <c r="E429" s="52" t="s">
        <v>270</v>
      </c>
      <c r="F429" s="52" t="s">
        <v>2110</v>
      </c>
      <c r="G429" s="83"/>
      <c r="H429" s="97"/>
      <c r="I429" s="83"/>
      <c r="J429" s="83"/>
      <c r="K429" s="89"/>
      <c r="L429" s="54">
        <v>0.52</v>
      </c>
      <c r="M429" s="55"/>
      <c r="N429" s="56"/>
      <c r="O429" s="56"/>
      <c r="P429" s="55"/>
      <c r="Q429" s="55"/>
      <c r="R429" s="54"/>
      <c r="S429" s="55"/>
      <c r="T429" s="55"/>
      <c r="U429" s="55"/>
      <c r="V429" s="55"/>
      <c r="W429" s="55"/>
      <c r="X429" s="54"/>
      <c r="Y429" s="55"/>
      <c r="Z429" s="55"/>
      <c r="AA429" s="55"/>
      <c r="AB429" s="55"/>
      <c r="AC429" s="55"/>
      <c r="AD429" s="52" t="s">
        <v>2101</v>
      </c>
      <c r="AE429" s="60">
        <v>21.932200000000002</v>
      </c>
      <c r="AF429" s="60">
        <v>101.24720000000001</v>
      </c>
      <c r="AG429" s="56">
        <v>548</v>
      </c>
      <c r="AH429" s="52"/>
      <c r="AI429" s="56"/>
      <c r="AJ429" s="56" t="s">
        <v>631</v>
      </c>
      <c r="AK429" s="97"/>
      <c r="AL429" s="56" t="s">
        <v>1034</v>
      </c>
      <c r="AM429" s="52" t="s">
        <v>676</v>
      </c>
      <c r="AN429" s="83"/>
      <c r="AO429" s="97"/>
      <c r="AP429" s="63"/>
      <c r="AQ429" s="56"/>
    </row>
    <row r="430" spans="1:43" ht="55.5" customHeight="1" x14ac:dyDescent="0.25">
      <c r="A430" s="62"/>
      <c r="B430" s="52" t="s">
        <v>1038</v>
      </c>
      <c r="C430" s="59" t="s">
        <v>616</v>
      </c>
      <c r="D430" s="52" t="s">
        <v>637</v>
      </c>
      <c r="E430" s="52" t="s">
        <v>270</v>
      </c>
      <c r="F430" s="52" t="s">
        <v>2118</v>
      </c>
      <c r="G430" s="83"/>
      <c r="H430" s="97"/>
      <c r="I430" s="83"/>
      <c r="J430" s="83"/>
      <c r="K430" s="89"/>
      <c r="L430" s="54">
        <v>0.53</v>
      </c>
      <c r="M430" s="55"/>
      <c r="N430" s="56"/>
      <c r="O430" s="56"/>
      <c r="P430" s="55"/>
      <c r="Q430" s="55"/>
      <c r="R430" s="54"/>
      <c r="S430" s="55"/>
      <c r="T430" s="55"/>
      <c r="U430" s="55"/>
      <c r="V430" s="55"/>
      <c r="W430" s="55"/>
      <c r="X430" s="54"/>
      <c r="Y430" s="55"/>
      <c r="Z430" s="55"/>
      <c r="AA430" s="55"/>
      <c r="AB430" s="55"/>
      <c r="AC430" s="55"/>
      <c r="AD430" s="52" t="s">
        <v>2101</v>
      </c>
      <c r="AE430" s="60">
        <v>21.932200000000002</v>
      </c>
      <c r="AF430" s="60">
        <v>101.24720000000001</v>
      </c>
      <c r="AG430" s="56">
        <v>548</v>
      </c>
      <c r="AH430" s="52"/>
      <c r="AI430" s="56"/>
      <c r="AJ430" s="56" t="s">
        <v>631</v>
      </c>
      <c r="AK430" s="97"/>
      <c r="AL430" s="56" t="s">
        <v>1034</v>
      </c>
      <c r="AM430" s="52" t="s">
        <v>676</v>
      </c>
      <c r="AN430" s="83"/>
      <c r="AO430" s="97"/>
      <c r="AP430" s="63"/>
      <c r="AQ430" s="56"/>
    </row>
    <row r="431" spans="1:43" ht="55.5" customHeight="1" x14ac:dyDescent="0.25">
      <c r="A431" s="62"/>
      <c r="B431" s="52" t="s">
        <v>1038</v>
      </c>
      <c r="C431" s="59" t="s">
        <v>617</v>
      </c>
      <c r="D431" s="52" t="s">
        <v>638</v>
      </c>
      <c r="E431" s="52" t="s">
        <v>270</v>
      </c>
      <c r="F431" s="52" t="s">
        <v>2119</v>
      </c>
      <c r="G431" s="83"/>
      <c r="H431" s="97"/>
      <c r="I431" s="83"/>
      <c r="J431" s="83"/>
      <c r="K431" s="89"/>
      <c r="L431" s="54">
        <v>0.745</v>
      </c>
      <c r="M431" s="55"/>
      <c r="N431" s="56"/>
      <c r="O431" s="56"/>
      <c r="P431" s="55"/>
      <c r="Q431" s="55"/>
      <c r="R431" s="54"/>
      <c r="S431" s="55"/>
      <c r="T431" s="55"/>
      <c r="U431" s="55"/>
      <c r="V431" s="55"/>
      <c r="W431" s="55"/>
      <c r="X431" s="54"/>
      <c r="Y431" s="55"/>
      <c r="Z431" s="55"/>
      <c r="AA431" s="55"/>
      <c r="AB431" s="55"/>
      <c r="AC431" s="55"/>
      <c r="AD431" s="52" t="s">
        <v>2101</v>
      </c>
      <c r="AE431" s="60">
        <v>21.932200000000002</v>
      </c>
      <c r="AF431" s="60">
        <v>101.24720000000001</v>
      </c>
      <c r="AG431" s="56">
        <v>548</v>
      </c>
      <c r="AH431" s="52"/>
      <c r="AI431" s="56"/>
      <c r="AJ431" s="56" t="s">
        <v>631</v>
      </c>
      <c r="AK431" s="97"/>
      <c r="AL431" s="56" t="s">
        <v>1034</v>
      </c>
      <c r="AM431" s="52" t="s">
        <v>676</v>
      </c>
      <c r="AN431" s="83"/>
      <c r="AO431" s="97"/>
      <c r="AP431" s="63"/>
      <c r="AQ431" s="56"/>
    </row>
    <row r="432" spans="1:43" ht="55.5" customHeight="1" x14ac:dyDescent="0.25">
      <c r="A432" s="62"/>
      <c r="B432" s="52" t="s">
        <v>1038</v>
      </c>
      <c r="C432" s="59" t="s">
        <v>625</v>
      </c>
      <c r="D432" s="52" t="s">
        <v>818</v>
      </c>
      <c r="E432" s="52" t="s">
        <v>251</v>
      </c>
      <c r="F432" s="52" t="s">
        <v>2120</v>
      </c>
      <c r="G432" s="83"/>
      <c r="H432" s="97"/>
      <c r="I432" s="83"/>
      <c r="J432" s="83"/>
      <c r="K432" s="89"/>
      <c r="L432" s="54">
        <v>0.127</v>
      </c>
      <c r="M432" s="55"/>
      <c r="N432" s="56"/>
      <c r="O432" s="56"/>
      <c r="P432" s="55"/>
      <c r="Q432" s="55"/>
      <c r="R432" s="54"/>
      <c r="S432" s="55"/>
      <c r="T432" s="55"/>
      <c r="U432" s="55"/>
      <c r="V432" s="55"/>
      <c r="W432" s="55"/>
      <c r="X432" s="54"/>
      <c r="Y432" s="55"/>
      <c r="Z432" s="55"/>
      <c r="AA432" s="55"/>
      <c r="AB432" s="55"/>
      <c r="AC432" s="55"/>
      <c r="AD432" s="52" t="s">
        <v>2101</v>
      </c>
      <c r="AE432" s="60">
        <v>21.932200000000002</v>
      </c>
      <c r="AF432" s="60">
        <v>101.24720000000001</v>
      </c>
      <c r="AG432" s="56">
        <v>548</v>
      </c>
      <c r="AH432" s="52"/>
      <c r="AI432" s="56"/>
      <c r="AJ432" s="56" t="s">
        <v>631</v>
      </c>
      <c r="AK432" s="97"/>
      <c r="AL432" s="56" t="s">
        <v>1034</v>
      </c>
      <c r="AM432" s="52" t="s">
        <v>676</v>
      </c>
      <c r="AN432" s="83"/>
      <c r="AO432" s="97"/>
      <c r="AP432" s="63"/>
      <c r="AQ432" s="56"/>
    </row>
    <row r="433" spans="1:43" ht="55.5" customHeight="1" x14ac:dyDescent="0.25">
      <c r="A433" s="62"/>
      <c r="B433" s="52" t="s">
        <v>1038</v>
      </c>
      <c r="C433" s="59" t="s">
        <v>626</v>
      </c>
      <c r="D433" s="52" t="s">
        <v>818</v>
      </c>
      <c r="E433" s="52" t="s">
        <v>270</v>
      </c>
      <c r="F433" s="52" t="s">
        <v>2121</v>
      </c>
      <c r="G433" s="83"/>
      <c r="H433" s="97"/>
      <c r="I433" s="83"/>
      <c r="J433" s="83"/>
      <c r="K433" s="89"/>
      <c r="L433" s="54">
        <v>0.17500000000000004</v>
      </c>
      <c r="M433" s="55"/>
      <c r="N433" s="56"/>
      <c r="O433" s="56"/>
      <c r="P433" s="55"/>
      <c r="Q433" s="55"/>
      <c r="R433" s="54"/>
      <c r="S433" s="55"/>
      <c r="T433" s="55"/>
      <c r="U433" s="55"/>
      <c r="V433" s="55"/>
      <c r="W433" s="55"/>
      <c r="X433" s="54"/>
      <c r="Y433" s="55"/>
      <c r="Z433" s="55"/>
      <c r="AA433" s="55"/>
      <c r="AB433" s="55"/>
      <c r="AC433" s="55"/>
      <c r="AD433" s="52" t="s">
        <v>2101</v>
      </c>
      <c r="AE433" s="60">
        <v>21.932200000000002</v>
      </c>
      <c r="AF433" s="60">
        <v>101.24720000000001</v>
      </c>
      <c r="AG433" s="56">
        <v>548</v>
      </c>
      <c r="AH433" s="52"/>
      <c r="AI433" s="56"/>
      <c r="AJ433" s="56" t="s">
        <v>631</v>
      </c>
      <c r="AK433" s="97"/>
      <c r="AL433" s="56" t="s">
        <v>1034</v>
      </c>
      <c r="AM433" s="52" t="s">
        <v>676</v>
      </c>
      <c r="AN433" s="83"/>
      <c r="AO433" s="97"/>
      <c r="AP433" s="63"/>
      <c r="AQ433" s="56"/>
    </row>
    <row r="434" spans="1:43" ht="55.5" customHeight="1" x14ac:dyDescent="0.25">
      <c r="A434" s="62"/>
      <c r="B434" s="52" t="s">
        <v>1038</v>
      </c>
      <c r="C434" s="59" t="s">
        <v>627</v>
      </c>
      <c r="D434" s="52" t="s">
        <v>645</v>
      </c>
      <c r="E434" s="52" t="s">
        <v>270</v>
      </c>
      <c r="F434" s="52" t="s">
        <v>2122</v>
      </c>
      <c r="G434" s="83"/>
      <c r="H434" s="97"/>
      <c r="I434" s="83"/>
      <c r="J434" s="83"/>
      <c r="K434" s="89"/>
      <c r="L434" s="54">
        <v>0.28100000000000003</v>
      </c>
      <c r="M434" s="55"/>
      <c r="N434" s="56"/>
      <c r="O434" s="56"/>
      <c r="P434" s="55"/>
      <c r="Q434" s="55"/>
      <c r="R434" s="54"/>
      <c r="S434" s="55"/>
      <c r="T434" s="55"/>
      <c r="U434" s="55"/>
      <c r="V434" s="55"/>
      <c r="W434" s="55"/>
      <c r="X434" s="54"/>
      <c r="Y434" s="55"/>
      <c r="Z434" s="55"/>
      <c r="AA434" s="55"/>
      <c r="AB434" s="55"/>
      <c r="AC434" s="55"/>
      <c r="AD434" s="52" t="s">
        <v>2101</v>
      </c>
      <c r="AE434" s="60">
        <v>21.932200000000002</v>
      </c>
      <c r="AF434" s="60">
        <v>101.24720000000001</v>
      </c>
      <c r="AG434" s="56">
        <v>548</v>
      </c>
      <c r="AH434" s="52"/>
      <c r="AI434" s="56"/>
      <c r="AJ434" s="56" t="s">
        <v>631</v>
      </c>
      <c r="AK434" s="97"/>
      <c r="AL434" s="56" t="s">
        <v>1034</v>
      </c>
      <c r="AM434" s="52" t="s">
        <v>676</v>
      </c>
      <c r="AN434" s="83"/>
      <c r="AO434" s="97"/>
      <c r="AP434" s="63"/>
      <c r="AQ434" s="56"/>
    </row>
    <row r="435" spans="1:43" s="16" customFormat="1" ht="55.5" customHeight="1" x14ac:dyDescent="0.25">
      <c r="A435" s="64"/>
      <c r="B435" s="53" t="s">
        <v>1038</v>
      </c>
      <c r="C435" s="10" t="s">
        <v>628</v>
      </c>
      <c r="D435" s="53" t="s">
        <v>839</v>
      </c>
      <c r="E435" s="53" t="s">
        <v>270</v>
      </c>
      <c r="F435" s="53" t="s">
        <v>2110</v>
      </c>
      <c r="G435" s="84"/>
      <c r="H435" s="98"/>
      <c r="I435" s="84"/>
      <c r="J435" s="84"/>
      <c r="K435" s="90"/>
      <c r="L435" s="12">
        <v>0.13</v>
      </c>
      <c r="M435" s="1"/>
      <c r="N435" s="1"/>
      <c r="O435" s="1"/>
      <c r="P435" s="1"/>
      <c r="Q435" s="1"/>
      <c r="R435" s="12"/>
      <c r="S435" s="1"/>
      <c r="T435" s="1"/>
      <c r="U435" s="1"/>
      <c r="V435" s="1"/>
      <c r="W435" s="1"/>
      <c r="X435" s="12"/>
      <c r="Y435" s="1"/>
      <c r="Z435" s="1"/>
      <c r="AA435" s="1"/>
      <c r="AB435" s="1"/>
      <c r="AC435" s="1"/>
      <c r="AD435" s="52" t="s">
        <v>2101</v>
      </c>
      <c r="AE435" s="6">
        <v>21.932200000000002</v>
      </c>
      <c r="AF435" s="6">
        <v>101.24720000000001</v>
      </c>
      <c r="AG435" s="58">
        <v>548</v>
      </c>
      <c r="AH435" s="53"/>
      <c r="AI435" s="58"/>
      <c r="AJ435" s="58" t="s">
        <v>631</v>
      </c>
      <c r="AK435" s="98"/>
      <c r="AL435" s="58" t="s">
        <v>1034</v>
      </c>
      <c r="AM435" s="53" t="s">
        <v>676</v>
      </c>
      <c r="AN435" s="84"/>
      <c r="AO435" s="98"/>
      <c r="AP435" s="65"/>
      <c r="AQ435" s="58"/>
    </row>
    <row r="436" spans="1:43" s="15" customFormat="1" ht="55.5" customHeight="1" x14ac:dyDescent="0.25">
      <c r="A436" s="66">
        <v>89</v>
      </c>
      <c r="B436" s="51" t="s">
        <v>1042</v>
      </c>
      <c r="C436" s="9" t="s">
        <v>69</v>
      </c>
      <c r="D436" s="51" t="s">
        <v>855</v>
      </c>
      <c r="E436" s="51" t="s">
        <v>897</v>
      </c>
      <c r="F436" s="51" t="s">
        <v>2132</v>
      </c>
      <c r="G436" s="82" t="s">
        <v>2131</v>
      </c>
      <c r="H436" s="96" t="s">
        <v>2439</v>
      </c>
      <c r="I436" s="82" t="s">
        <v>2130</v>
      </c>
      <c r="J436" s="82" t="s">
        <v>2129</v>
      </c>
      <c r="K436" s="91" t="s">
        <v>2134</v>
      </c>
      <c r="L436" s="13"/>
      <c r="M436" s="5"/>
      <c r="N436" s="57"/>
      <c r="O436" s="57"/>
      <c r="P436" s="5"/>
      <c r="Q436" s="5"/>
      <c r="R436" s="13">
        <v>0</v>
      </c>
      <c r="S436" s="5">
        <v>0</v>
      </c>
      <c r="T436" s="5"/>
      <c r="U436" s="5"/>
      <c r="V436" s="5"/>
      <c r="W436" s="5"/>
      <c r="X436" s="13"/>
      <c r="Y436" s="55"/>
      <c r="Z436" s="55"/>
      <c r="AA436" s="55"/>
      <c r="AB436" s="55"/>
      <c r="AC436" s="5"/>
      <c r="AD436" s="4" t="s">
        <v>272</v>
      </c>
      <c r="AE436" s="8">
        <v>-27.294699999999999</v>
      </c>
      <c r="AF436" s="8">
        <v>153.03829999999999</v>
      </c>
      <c r="AG436" s="31">
        <v>6</v>
      </c>
      <c r="AH436" s="51">
        <v>6</v>
      </c>
      <c r="AI436" s="57"/>
      <c r="AJ436" s="57" t="s">
        <v>271</v>
      </c>
      <c r="AK436" s="96" t="s">
        <v>2128</v>
      </c>
      <c r="AL436" s="57" t="s">
        <v>818</v>
      </c>
      <c r="AM436" s="51" t="s">
        <v>673</v>
      </c>
      <c r="AN436" s="82" t="s">
        <v>2135</v>
      </c>
      <c r="AO436" s="96" t="s">
        <v>2127</v>
      </c>
      <c r="AP436" s="67"/>
      <c r="AQ436" s="57"/>
    </row>
    <row r="437" spans="1:43" ht="55.5" customHeight="1" x14ac:dyDescent="0.25">
      <c r="A437" s="62"/>
      <c r="B437" s="52" t="s">
        <v>1042</v>
      </c>
      <c r="C437" s="59" t="s">
        <v>69</v>
      </c>
      <c r="D437" s="52" t="s">
        <v>855</v>
      </c>
      <c r="E437" s="52" t="s">
        <v>897</v>
      </c>
      <c r="F437" s="52" t="s">
        <v>2133</v>
      </c>
      <c r="G437" s="83"/>
      <c r="H437" s="97"/>
      <c r="I437" s="83"/>
      <c r="J437" s="83"/>
      <c r="K437" s="92"/>
      <c r="L437" s="54"/>
      <c r="M437" s="55"/>
      <c r="N437" s="56"/>
      <c r="O437" s="56"/>
      <c r="P437" s="55"/>
      <c r="Q437" s="55"/>
      <c r="R437" s="54">
        <v>0.91</v>
      </c>
      <c r="S437" s="55">
        <v>0.03</v>
      </c>
      <c r="T437" s="55"/>
      <c r="U437" s="55"/>
      <c r="V437" s="55"/>
      <c r="W437" s="55"/>
      <c r="X437" s="54"/>
      <c r="Y437" s="55"/>
      <c r="Z437" s="55"/>
      <c r="AA437" s="55"/>
      <c r="AB437" s="55"/>
      <c r="AC437" s="55"/>
      <c r="AD437" s="4" t="s">
        <v>273</v>
      </c>
      <c r="AE437" s="8">
        <v>-27.2959</v>
      </c>
      <c r="AF437" s="8">
        <v>153.03960000000001</v>
      </c>
      <c r="AG437" s="31">
        <v>3</v>
      </c>
      <c r="AH437" s="52">
        <v>3</v>
      </c>
      <c r="AI437" s="56"/>
      <c r="AJ437" s="56" t="s">
        <v>275</v>
      </c>
      <c r="AK437" s="97"/>
      <c r="AL437" s="56" t="s">
        <v>818</v>
      </c>
      <c r="AM437" s="52" t="s">
        <v>673</v>
      </c>
      <c r="AN437" s="83"/>
      <c r="AO437" s="97"/>
      <c r="AP437" s="63"/>
      <c r="AQ437" s="56"/>
    </row>
    <row r="438" spans="1:43" ht="55.5" customHeight="1" x14ac:dyDescent="0.25">
      <c r="A438" s="62"/>
      <c r="B438" s="52" t="s">
        <v>1042</v>
      </c>
      <c r="C438" s="59" t="s">
        <v>17</v>
      </c>
      <c r="D438" s="52" t="s">
        <v>725</v>
      </c>
      <c r="E438" s="52" t="s">
        <v>856</v>
      </c>
      <c r="F438" s="52" t="s">
        <v>2133</v>
      </c>
      <c r="G438" s="83"/>
      <c r="H438" s="97"/>
      <c r="I438" s="83"/>
      <c r="J438" s="83"/>
      <c r="K438" s="92"/>
      <c r="L438" s="54"/>
      <c r="M438" s="55"/>
      <c r="N438" s="56"/>
      <c r="O438" s="56"/>
      <c r="P438" s="55"/>
      <c r="Q438" s="55"/>
      <c r="R438" s="54">
        <v>0.01</v>
      </c>
      <c r="S438" s="55">
        <v>0.01</v>
      </c>
      <c r="T438" s="55"/>
      <c r="U438" s="55"/>
      <c r="V438" s="55"/>
      <c r="W438" s="55"/>
      <c r="X438" s="54"/>
      <c r="Y438" s="55"/>
      <c r="Z438" s="55"/>
      <c r="AA438" s="55"/>
      <c r="AB438" s="55"/>
      <c r="AC438" s="55"/>
      <c r="AD438" s="52" t="s">
        <v>274</v>
      </c>
      <c r="AE438" s="60">
        <v>-27.297999999999998</v>
      </c>
      <c r="AF438" s="60">
        <v>153.04140000000001</v>
      </c>
      <c r="AG438" s="56">
        <v>11</v>
      </c>
      <c r="AH438" s="52">
        <v>11</v>
      </c>
      <c r="AI438" s="56"/>
      <c r="AJ438" s="56" t="s">
        <v>276</v>
      </c>
      <c r="AK438" s="97"/>
      <c r="AL438" s="56" t="s">
        <v>818</v>
      </c>
      <c r="AM438" s="52" t="s">
        <v>673</v>
      </c>
      <c r="AN438" s="83"/>
      <c r="AO438" s="97"/>
      <c r="AP438" s="63"/>
      <c r="AQ438" s="56"/>
    </row>
    <row r="439" spans="1:43" s="16" customFormat="1" ht="55.5" customHeight="1" x14ac:dyDescent="0.25">
      <c r="A439" s="64"/>
      <c r="B439" s="53" t="s">
        <v>1042</v>
      </c>
      <c r="C439" s="10" t="s">
        <v>70</v>
      </c>
      <c r="D439" s="53" t="s">
        <v>857</v>
      </c>
      <c r="E439" s="53" t="s">
        <v>270</v>
      </c>
      <c r="F439" s="50" t="s">
        <v>2133</v>
      </c>
      <c r="G439" s="84"/>
      <c r="H439" s="98"/>
      <c r="I439" s="84"/>
      <c r="J439" s="84"/>
      <c r="K439" s="93"/>
      <c r="L439" s="12"/>
      <c r="M439" s="1"/>
      <c r="N439" s="1"/>
      <c r="O439" s="1"/>
      <c r="P439" s="1"/>
      <c r="Q439" s="1"/>
      <c r="R439" s="12">
        <v>0</v>
      </c>
      <c r="S439" s="1">
        <v>0</v>
      </c>
      <c r="T439" s="1"/>
      <c r="U439" s="1"/>
      <c r="V439" s="1"/>
      <c r="W439" s="1"/>
      <c r="X439" s="12"/>
      <c r="Y439" s="1"/>
      <c r="Z439" s="1"/>
      <c r="AA439" s="1"/>
      <c r="AB439" s="1"/>
      <c r="AC439" s="1"/>
      <c r="AD439" s="53" t="s">
        <v>274</v>
      </c>
      <c r="AE439" s="6">
        <v>-27.297999999999998</v>
      </c>
      <c r="AF439" s="6">
        <v>153.04140000000001</v>
      </c>
      <c r="AG439" s="58">
        <v>11</v>
      </c>
      <c r="AH439" s="53">
        <v>11</v>
      </c>
      <c r="AI439" s="58"/>
      <c r="AJ439" s="58" t="s">
        <v>276</v>
      </c>
      <c r="AK439" s="98"/>
      <c r="AL439" s="58" t="s">
        <v>818</v>
      </c>
      <c r="AM439" s="53" t="s">
        <v>673</v>
      </c>
      <c r="AN439" s="84"/>
      <c r="AO439" s="98"/>
      <c r="AP439" s="65"/>
      <c r="AQ439" s="58"/>
    </row>
    <row r="440" spans="1:43" s="16" customFormat="1" ht="55.5" customHeight="1" x14ac:dyDescent="0.25">
      <c r="A440" s="64">
        <v>90</v>
      </c>
      <c r="B440" s="53" t="s">
        <v>1041</v>
      </c>
      <c r="C440" s="10" t="s">
        <v>13</v>
      </c>
      <c r="D440" s="53" t="s">
        <v>660</v>
      </c>
      <c r="E440" s="53" t="s">
        <v>308</v>
      </c>
      <c r="F440" s="53" t="s">
        <v>2138</v>
      </c>
      <c r="G440" s="53" t="s">
        <v>2142</v>
      </c>
      <c r="H440" s="53" t="s">
        <v>2440</v>
      </c>
      <c r="I440" s="50" t="s">
        <v>2141</v>
      </c>
      <c r="J440" s="50" t="s">
        <v>2139</v>
      </c>
      <c r="K440" s="41" t="s">
        <v>2143</v>
      </c>
      <c r="L440" s="12"/>
      <c r="M440" s="1"/>
      <c r="N440" s="58"/>
      <c r="O440" s="58"/>
      <c r="P440" s="1"/>
      <c r="Q440" s="1"/>
      <c r="R440" s="12"/>
      <c r="S440" s="1"/>
      <c r="T440" s="1"/>
      <c r="U440" s="1"/>
      <c r="V440" s="1">
        <v>0.09</v>
      </c>
      <c r="W440" s="1">
        <v>0.19</v>
      </c>
      <c r="X440" s="12"/>
      <c r="Y440" s="3"/>
      <c r="Z440" s="3"/>
      <c r="AA440" s="3"/>
      <c r="AB440" s="3"/>
      <c r="AC440" s="1"/>
      <c r="AD440" s="53" t="s">
        <v>2136</v>
      </c>
      <c r="AE440" s="6">
        <v>42.907200000000003</v>
      </c>
      <c r="AF440" s="6">
        <v>120.7045</v>
      </c>
      <c r="AG440" s="58">
        <v>364</v>
      </c>
      <c r="AH440" s="12">
        <v>8.1999999999999993</v>
      </c>
      <c r="AI440" s="58" t="s">
        <v>206</v>
      </c>
      <c r="AJ440" s="58"/>
      <c r="AK440" s="53" t="s">
        <v>1040</v>
      </c>
      <c r="AL440" s="58" t="s">
        <v>1039</v>
      </c>
      <c r="AM440" s="53" t="s">
        <v>675</v>
      </c>
      <c r="AN440" s="53" t="s">
        <v>2140</v>
      </c>
      <c r="AO440" s="53" t="s">
        <v>2137</v>
      </c>
      <c r="AP440" s="65"/>
      <c r="AQ440" s="58"/>
    </row>
    <row r="441" spans="1:43" s="15" customFormat="1" ht="55.5" customHeight="1" x14ac:dyDescent="0.25">
      <c r="A441" s="66">
        <v>91</v>
      </c>
      <c r="B441" s="51" t="s">
        <v>2266</v>
      </c>
      <c r="C441" s="9" t="s">
        <v>82</v>
      </c>
      <c r="D441" s="51" t="s">
        <v>766</v>
      </c>
      <c r="E441" s="51" t="s">
        <v>308</v>
      </c>
      <c r="F441" s="82" t="s">
        <v>2151</v>
      </c>
      <c r="G441" s="82" t="s">
        <v>2155</v>
      </c>
      <c r="H441" s="96" t="s">
        <v>2441</v>
      </c>
      <c r="I441" s="82" t="s">
        <v>2158</v>
      </c>
      <c r="J441" s="82" t="s">
        <v>2144</v>
      </c>
      <c r="K441" s="101" t="s">
        <v>2156</v>
      </c>
      <c r="L441" s="13"/>
      <c r="M441" s="5"/>
      <c r="N441" s="57"/>
      <c r="O441" s="57"/>
      <c r="P441" s="5">
        <v>0.82</v>
      </c>
      <c r="Q441" s="5">
        <v>0.18</v>
      </c>
      <c r="R441" s="13"/>
      <c r="S441" s="5"/>
      <c r="T441" s="5"/>
      <c r="U441" s="5"/>
      <c r="V441" s="5"/>
      <c r="W441" s="5"/>
      <c r="X441" s="13"/>
      <c r="Y441" s="55"/>
      <c r="Z441" s="55"/>
      <c r="AA441" s="55"/>
      <c r="AB441" s="55"/>
      <c r="AC441" s="5"/>
      <c r="AD441" s="51" t="s">
        <v>349</v>
      </c>
      <c r="AE441" s="7">
        <v>40.502699999999997</v>
      </c>
      <c r="AF441" s="7">
        <v>-112.2636</v>
      </c>
      <c r="AG441" s="57">
        <v>1980</v>
      </c>
      <c r="AH441" s="13"/>
      <c r="AI441" s="56" t="s">
        <v>1083</v>
      </c>
      <c r="AJ441" s="57"/>
      <c r="AK441" s="96" t="s">
        <v>1043</v>
      </c>
      <c r="AL441" s="57" t="s">
        <v>2152</v>
      </c>
      <c r="AM441" s="51" t="s">
        <v>674</v>
      </c>
      <c r="AN441" s="82" t="s">
        <v>2150</v>
      </c>
      <c r="AO441" s="82" t="s">
        <v>2160</v>
      </c>
      <c r="AP441" s="67"/>
      <c r="AQ441" s="57"/>
    </row>
    <row r="442" spans="1:43" ht="55.5" customHeight="1" x14ac:dyDescent="0.25">
      <c r="A442" s="62"/>
      <c r="B442" s="52" t="s">
        <v>2266</v>
      </c>
      <c r="C442" s="59" t="s">
        <v>81</v>
      </c>
      <c r="D442" s="52" t="s">
        <v>768</v>
      </c>
      <c r="E442" s="52" t="s">
        <v>354</v>
      </c>
      <c r="F442" s="83"/>
      <c r="G442" s="83"/>
      <c r="H442" s="97"/>
      <c r="I442" s="83"/>
      <c r="J442" s="83"/>
      <c r="K442" s="102"/>
      <c r="L442" s="54"/>
      <c r="M442" s="55"/>
      <c r="N442" s="56"/>
      <c r="O442" s="56"/>
      <c r="P442" s="55">
        <v>0.93</v>
      </c>
      <c r="Q442" s="55">
        <v>0.1</v>
      </c>
      <c r="R442" s="54"/>
      <c r="S442" s="55"/>
      <c r="T442" s="55"/>
      <c r="U442" s="55"/>
      <c r="V442" s="55"/>
      <c r="W442" s="55"/>
      <c r="X442" s="54"/>
      <c r="Y442" s="55"/>
      <c r="Z442" s="55"/>
      <c r="AA442" s="55"/>
      <c r="AB442" s="55"/>
      <c r="AC442" s="55"/>
      <c r="AD442" s="53" t="s">
        <v>349</v>
      </c>
      <c r="AE442" s="6">
        <v>40.502699999999997</v>
      </c>
      <c r="AF442" s="6">
        <v>-112.2636</v>
      </c>
      <c r="AG442" s="30">
        <v>1980</v>
      </c>
      <c r="AH442" s="54"/>
      <c r="AI442" s="56" t="s">
        <v>1083</v>
      </c>
      <c r="AJ442" s="56"/>
      <c r="AK442" s="97"/>
      <c r="AL442" s="56" t="s">
        <v>2152</v>
      </c>
      <c r="AM442" s="52" t="s">
        <v>674</v>
      </c>
      <c r="AN442" s="83"/>
      <c r="AO442" s="83"/>
      <c r="AP442" s="63"/>
      <c r="AQ442" s="56"/>
    </row>
    <row r="443" spans="1:43" ht="55.5" customHeight="1" x14ac:dyDescent="0.25">
      <c r="A443" s="62"/>
      <c r="B443" s="52" t="s">
        <v>2266</v>
      </c>
      <c r="C443" s="59" t="s">
        <v>82</v>
      </c>
      <c r="D443" s="52" t="s">
        <v>766</v>
      </c>
      <c r="E443" s="52" t="s">
        <v>308</v>
      </c>
      <c r="F443" s="83"/>
      <c r="G443" s="83"/>
      <c r="H443" s="97"/>
      <c r="I443" s="83"/>
      <c r="J443" s="83" t="s">
        <v>2146</v>
      </c>
      <c r="K443" s="102"/>
      <c r="L443" s="54"/>
      <c r="M443" s="55"/>
      <c r="N443" s="56"/>
      <c r="O443" s="56"/>
      <c r="P443" s="55">
        <v>0.77</v>
      </c>
      <c r="Q443" s="55">
        <v>0.26</v>
      </c>
      <c r="R443" s="54"/>
      <c r="S443" s="55"/>
      <c r="T443" s="55"/>
      <c r="U443" s="55"/>
      <c r="V443" s="55"/>
      <c r="W443" s="55"/>
      <c r="X443" s="54"/>
      <c r="Y443" s="55"/>
      <c r="Z443" s="55"/>
      <c r="AA443" s="55"/>
      <c r="AB443" s="55"/>
      <c r="AC443" s="55"/>
      <c r="AD443" s="52" t="s">
        <v>351</v>
      </c>
      <c r="AE443" s="60">
        <v>39.919600000000003</v>
      </c>
      <c r="AF443" s="60">
        <v>-111.5356</v>
      </c>
      <c r="AG443" s="56">
        <v>1860</v>
      </c>
      <c r="AH443" s="54"/>
      <c r="AI443" s="56" t="s">
        <v>1084</v>
      </c>
      <c r="AJ443" s="56"/>
      <c r="AK443" s="97" t="s">
        <v>1044</v>
      </c>
      <c r="AL443" s="56" t="s">
        <v>2153</v>
      </c>
      <c r="AM443" s="52" t="s">
        <v>673</v>
      </c>
      <c r="AN443" s="83"/>
      <c r="AO443" s="83"/>
      <c r="AP443" s="63"/>
      <c r="AQ443" s="56"/>
    </row>
    <row r="444" spans="1:43" ht="55.5" customHeight="1" x14ac:dyDescent="0.25">
      <c r="A444" s="62"/>
      <c r="B444" s="52" t="s">
        <v>2266</v>
      </c>
      <c r="C444" s="59" t="s">
        <v>94</v>
      </c>
      <c r="D444" s="52" t="s">
        <v>758</v>
      </c>
      <c r="E444" s="52" t="s">
        <v>308</v>
      </c>
      <c r="F444" s="83"/>
      <c r="G444" s="83"/>
      <c r="H444" s="97"/>
      <c r="I444" s="83"/>
      <c r="J444" s="83"/>
      <c r="K444" s="102"/>
      <c r="L444" s="54"/>
      <c r="M444" s="55"/>
      <c r="N444" s="56"/>
      <c r="O444" s="56"/>
      <c r="P444" s="55">
        <v>0.73</v>
      </c>
      <c r="Q444" s="55">
        <v>0.22</v>
      </c>
      <c r="R444" s="54"/>
      <c r="S444" s="55"/>
      <c r="T444" s="55"/>
      <c r="U444" s="55"/>
      <c r="V444" s="55"/>
      <c r="W444" s="55"/>
      <c r="X444" s="54"/>
      <c r="Y444" s="55"/>
      <c r="Z444" s="55"/>
      <c r="AA444" s="55"/>
      <c r="AB444" s="55"/>
      <c r="AC444" s="55"/>
      <c r="AD444" s="52" t="s">
        <v>351</v>
      </c>
      <c r="AE444" s="60">
        <v>39.919600000000003</v>
      </c>
      <c r="AF444" s="60">
        <v>-111.5356</v>
      </c>
      <c r="AG444" s="56">
        <v>1860</v>
      </c>
      <c r="AH444" s="54"/>
      <c r="AI444" s="56" t="s">
        <v>1084</v>
      </c>
      <c r="AJ444" s="56"/>
      <c r="AK444" s="97"/>
      <c r="AL444" s="56" t="s">
        <v>2153</v>
      </c>
      <c r="AM444" s="52" t="s">
        <v>673</v>
      </c>
      <c r="AN444" s="83"/>
      <c r="AO444" s="83"/>
      <c r="AP444" s="63"/>
      <c r="AQ444" s="56"/>
    </row>
    <row r="445" spans="1:43" ht="55.5" customHeight="1" x14ac:dyDescent="0.25">
      <c r="A445" s="62"/>
      <c r="B445" s="52" t="s">
        <v>2266</v>
      </c>
      <c r="C445" s="59" t="s">
        <v>81</v>
      </c>
      <c r="D445" s="52" t="s">
        <v>768</v>
      </c>
      <c r="E445" s="52" t="s">
        <v>354</v>
      </c>
      <c r="F445" s="83"/>
      <c r="G445" s="83"/>
      <c r="H445" s="97"/>
      <c r="I445" s="83"/>
      <c r="J445" s="83"/>
      <c r="K445" s="102"/>
      <c r="L445" s="54"/>
      <c r="M445" s="55"/>
      <c r="N445" s="56"/>
      <c r="O445" s="56"/>
      <c r="P445" s="55">
        <v>0.97</v>
      </c>
      <c r="Q445" s="55">
        <v>0.08</v>
      </c>
      <c r="R445" s="54"/>
      <c r="S445" s="55"/>
      <c r="T445" s="55"/>
      <c r="U445" s="55"/>
      <c r="V445" s="55"/>
      <c r="W445" s="55"/>
      <c r="X445" s="54"/>
      <c r="Y445" s="55"/>
      <c r="Z445" s="55"/>
      <c r="AA445" s="55"/>
      <c r="AB445" s="55"/>
      <c r="AC445" s="55"/>
      <c r="AD445" s="53" t="s">
        <v>351</v>
      </c>
      <c r="AE445" s="6">
        <v>39.919600000000003</v>
      </c>
      <c r="AF445" s="6">
        <v>-111.5356</v>
      </c>
      <c r="AG445" s="30">
        <v>1860</v>
      </c>
      <c r="AH445" s="54"/>
      <c r="AI445" s="56" t="s">
        <v>1084</v>
      </c>
      <c r="AJ445" s="56"/>
      <c r="AK445" s="97"/>
      <c r="AL445" s="56" t="s">
        <v>2153</v>
      </c>
      <c r="AM445" s="52" t="s">
        <v>673</v>
      </c>
      <c r="AN445" s="83"/>
      <c r="AO445" s="83"/>
      <c r="AP445" s="63"/>
      <c r="AQ445" s="56"/>
    </row>
    <row r="446" spans="1:43" ht="55.5" customHeight="1" x14ac:dyDescent="0.25">
      <c r="A446" s="62"/>
      <c r="B446" s="52" t="s">
        <v>2266</v>
      </c>
      <c r="C446" s="59" t="s">
        <v>82</v>
      </c>
      <c r="D446" s="52" t="s">
        <v>766</v>
      </c>
      <c r="E446" s="52" t="s">
        <v>308</v>
      </c>
      <c r="F446" s="83"/>
      <c r="G446" s="83"/>
      <c r="H446" s="97"/>
      <c r="I446" s="83"/>
      <c r="J446" s="83" t="s">
        <v>2145</v>
      </c>
      <c r="K446" s="102"/>
      <c r="L446" s="54"/>
      <c r="M446" s="55"/>
      <c r="N446" s="56"/>
      <c r="O446" s="56"/>
      <c r="P446" s="55">
        <v>0.7</v>
      </c>
      <c r="Q446" s="55">
        <v>0.27</v>
      </c>
      <c r="R446" s="54"/>
      <c r="S446" s="55"/>
      <c r="T446" s="55"/>
      <c r="U446" s="55"/>
      <c r="V446" s="55"/>
      <c r="W446" s="55"/>
      <c r="X446" s="54"/>
      <c r="Y446" s="55"/>
      <c r="Z446" s="55"/>
      <c r="AA446" s="55"/>
      <c r="AB446" s="55"/>
      <c r="AC446" s="55"/>
      <c r="AD446" s="52" t="s">
        <v>350</v>
      </c>
      <c r="AE446" s="60">
        <v>37.238199999999999</v>
      </c>
      <c r="AF446" s="60">
        <v>-112.89570000000001</v>
      </c>
      <c r="AG446" s="56">
        <v>2000</v>
      </c>
      <c r="AH446" s="54"/>
      <c r="AI446" s="56" t="s">
        <v>1085</v>
      </c>
      <c r="AJ446" s="56"/>
      <c r="AK446" s="97" t="s">
        <v>1045</v>
      </c>
      <c r="AL446" s="56" t="s">
        <v>2154</v>
      </c>
      <c r="AM446" s="52" t="s">
        <v>671</v>
      </c>
      <c r="AN446" s="83"/>
      <c r="AO446" s="83"/>
      <c r="AP446" s="63"/>
      <c r="AQ446" s="56"/>
    </row>
    <row r="447" spans="1:43" ht="55.5" customHeight="1" x14ac:dyDescent="0.25">
      <c r="A447" s="62"/>
      <c r="B447" s="52" t="s">
        <v>2266</v>
      </c>
      <c r="C447" s="59" t="s">
        <v>94</v>
      </c>
      <c r="D447" s="52" t="s">
        <v>758</v>
      </c>
      <c r="E447" s="52" t="s">
        <v>308</v>
      </c>
      <c r="F447" s="83"/>
      <c r="G447" s="83"/>
      <c r="H447" s="97"/>
      <c r="I447" s="83"/>
      <c r="J447" s="83"/>
      <c r="K447" s="102"/>
      <c r="L447" s="54"/>
      <c r="M447" s="55"/>
      <c r="N447" s="56"/>
      <c r="O447" s="56"/>
      <c r="P447" s="55">
        <v>0.72</v>
      </c>
      <c r="Q447" s="55">
        <v>0.22</v>
      </c>
      <c r="R447" s="54"/>
      <c r="S447" s="55"/>
      <c r="T447" s="55"/>
      <c r="U447" s="55"/>
      <c r="V447" s="55"/>
      <c r="W447" s="55"/>
      <c r="X447" s="54"/>
      <c r="Y447" s="55"/>
      <c r="Z447" s="55"/>
      <c r="AA447" s="55"/>
      <c r="AB447" s="55"/>
      <c r="AC447" s="55"/>
      <c r="AD447" s="52" t="s">
        <v>350</v>
      </c>
      <c r="AE447" s="60">
        <v>37.238199999999999</v>
      </c>
      <c r="AF447" s="60">
        <v>-112.89570000000001</v>
      </c>
      <c r="AG447" s="56">
        <v>2000</v>
      </c>
      <c r="AH447" s="54"/>
      <c r="AI447" s="56" t="s">
        <v>1085</v>
      </c>
      <c r="AJ447" s="56"/>
      <c r="AK447" s="97"/>
      <c r="AL447" s="56" t="s">
        <v>2154</v>
      </c>
      <c r="AM447" s="52" t="s">
        <v>671</v>
      </c>
      <c r="AN447" s="83"/>
      <c r="AO447" s="83"/>
      <c r="AP447" s="63"/>
      <c r="AQ447" s="56"/>
    </row>
    <row r="448" spans="1:43" ht="55.5" customHeight="1" x14ac:dyDescent="0.25">
      <c r="A448" s="62"/>
      <c r="B448" s="52" t="s">
        <v>2266</v>
      </c>
      <c r="C448" s="59" t="s">
        <v>81</v>
      </c>
      <c r="D448" s="52" t="s">
        <v>768</v>
      </c>
      <c r="E448" s="52" t="s">
        <v>354</v>
      </c>
      <c r="F448" s="83"/>
      <c r="G448" s="83"/>
      <c r="H448" s="97"/>
      <c r="I448" s="83"/>
      <c r="J448" s="83"/>
      <c r="K448" s="102"/>
      <c r="L448" s="54"/>
      <c r="M448" s="55"/>
      <c r="N448" s="56"/>
      <c r="O448" s="56"/>
      <c r="P448" s="55">
        <v>0.94</v>
      </c>
      <c r="Q448" s="55">
        <v>7.0000000000000007E-2</v>
      </c>
      <c r="R448" s="54"/>
      <c r="S448" s="55"/>
      <c r="T448" s="55"/>
      <c r="U448" s="55"/>
      <c r="V448" s="55"/>
      <c r="W448" s="55"/>
      <c r="X448" s="54"/>
      <c r="Y448" s="55"/>
      <c r="Z448" s="55"/>
      <c r="AA448" s="55"/>
      <c r="AB448" s="55"/>
      <c r="AC448" s="55"/>
      <c r="AD448" s="53" t="s">
        <v>350</v>
      </c>
      <c r="AE448" s="6">
        <v>37.238199999999999</v>
      </c>
      <c r="AF448" s="6">
        <v>-112.89570000000001</v>
      </c>
      <c r="AG448" s="30">
        <v>2000</v>
      </c>
      <c r="AH448" s="54"/>
      <c r="AI448" s="56" t="s">
        <v>1085</v>
      </c>
      <c r="AJ448" s="56"/>
      <c r="AK448" s="97"/>
      <c r="AL448" s="56" t="s">
        <v>2154</v>
      </c>
      <c r="AM448" s="52" t="s">
        <v>671</v>
      </c>
      <c r="AN448" s="83"/>
      <c r="AO448" s="83"/>
      <c r="AP448" s="63"/>
      <c r="AQ448" s="56"/>
    </row>
    <row r="449" spans="1:43" ht="55.5" customHeight="1" x14ac:dyDescent="0.25">
      <c r="A449" s="62"/>
      <c r="B449" s="52" t="s">
        <v>2266</v>
      </c>
      <c r="C449" s="59" t="s">
        <v>82</v>
      </c>
      <c r="D449" s="52" t="s">
        <v>766</v>
      </c>
      <c r="E449" s="52" t="s">
        <v>308</v>
      </c>
      <c r="F449" s="83"/>
      <c r="G449" s="83"/>
      <c r="H449" s="97"/>
      <c r="I449" s="83"/>
      <c r="J449" s="83" t="s">
        <v>2147</v>
      </c>
      <c r="K449" s="102"/>
      <c r="L449" s="54"/>
      <c r="M449" s="55"/>
      <c r="N449" s="56"/>
      <c r="O449" s="56"/>
      <c r="P449" s="55">
        <v>0.59</v>
      </c>
      <c r="Q449" s="55">
        <v>0.34</v>
      </c>
      <c r="R449" s="54"/>
      <c r="S449" s="55"/>
      <c r="T449" s="55"/>
      <c r="U449" s="55"/>
      <c r="V449" s="55"/>
      <c r="W449" s="55"/>
      <c r="X449" s="54"/>
      <c r="Y449" s="55"/>
      <c r="Z449" s="55"/>
      <c r="AA449" s="55"/>
      <c r="AB449" s="55"/>
      <c r="AC449" s="55"/>
      <c r="AD449" s="52" t="s">
        <v>355</v>
      </c>
      <c r="AE449" s="60">
        <v>36.055599999999998</v>
      </c>
      <c r="AF449" s="60">
        <v>-112.12569999999999</v>
      </c>
      <c r="AG449" s="56">
        <v>2120</v>
      </c>
      <c r="AH449" s="54"/>
      <c r="AI449" s="56" t="s">
        <v>1086</v>
      </c>
      <c r="AJ449" s="56"/>
      <c r="AK449" s="97" t="s">
        <v>1046</v>
      </c>
      <c r="AL449" s="56" t="s">
        <v>2153</v>
      </c>
      <c r="AM449" s="52" t="s">
        <v>671</v>
      </c>
      <c r="AN449" s="83"/>
      <c r="AO449" s="83"/>
      <c r="AP449" s="63"/>
      <c r="AQ449" s="56"/>
    </row>
    <row r="450" spans="1:43" ht="55.5" customHeight="1" x14ac:dyDescent="0.25">
      <c r="A450" s="62"/>
      <c r="B450" s="52" t="s">
        <v>2266</v>
      </c>
      <c r="C450" s="59" t="s">
        <v>94</v>
      </c>
      <c r="D450" s="52" t="s">
        <v>758</v>
      </c>
      <c r="E450" s="52" t="s">
        <v>308</v>
      </c>
      <c r="F450" s="83"/>
      <c r="G450" s="83"/>
      <c r="H450" s="97"/>
      <c r="I450" s="83"/>
      <c r="J450" s="83"/>
      <c r="K450" s="102"/>
      <c r="L450" s="54"/>
      <c r="M450" s="55"/>
      <c r="N450" s="56"/>
      <c r="O450" s="56"/>
      <c r="P450" s="55">
        <v>0.55000000000000004</v>
      </c>
      <c r="Q450" s="55">
        <v>0.3</v>
      </c>
      <c r="R450" s="54"/>
      <c r="S450" s="55"/>
      <c r="T450" s="55"/>
      <c r="U450" s="55"/>
      <c r="V450" s="55"/>
      <c r="W450" s="55"/>
      <c r="X450" s="54"/>
      <c r="Y450" s="55"/>
      <c r="Z450" s="55"/>
      <c r="AA450" s="55"/>
      <c r="AB450" s="55"/>
      <c r="AC450" s="55"/>
      <c r="AD450" s="52" t="s">
        <v>355</v>
      </c>
      <c r="AE450" s="60">
        <v>36.055599999999998</v>
      </c>
      <c r="AF450" s="60">
        <v>-112.12569999999999</v>
      </c>
      <c r="AG450" s="56">
        <v>2120</v>
      </c>
      <c r="AH450" s="54"/>
      <c r="AI450" s="56" t="s">
        <v>1086</v>
      </c>
      <c r="AJ450" s="56"/>
      <c r="AK450" s="97"/>
      <c r="AL450" s="56" t="s">
        <v>2153</v>
      </c>
      <c r="AM450" s="52" t="s">
        <v>671</v>
      </c>
      <c r="AN450" s="83"/>
      <c r="AO450" s="83"/>
      <c r="AP450" s="63"/>
      <c r="AQ450" s="56"/>
    </row>
    <row r="451" spans="1:43" ht="55.5" customHeight="1" x14ac:dyDescent="0.25">
      <c r="A451" s="62"/>
      <c r="B451" s="52" t="s">
        <v>2266</v>
      </c>
      <c r="C451" s="59" t="s">
        <v>81</v>
      </c>
      <c r="D451" s="52" t="s">
        <v>768</v>
      </c>
      <c r="E451" s="52" t="s">
        <v>354</v>
      </c>
      <c r="F451" s="83"/>
      <c r="G451" s="83"/>
      <c r="H451" s="97"/>
      <c r="I451" s="83"/>
      <c r="J451" s="83"/>
      <c r="K451" s="102"/>
      <c r="L451" s="54"/>
      <c r="M451" s="55"/>
      <c r="N451" s="56"/>
      <c r="O451" s="56"/>
      <c r="P451" s="55">
        <v>0.93</v>
      </c>
      <c r="Q451" s="55">
        <v>0.12</v>
      </c>
      <c r="R451" s="54"/>
      <c r="S451" s="55"/>
      <c r="T451" s="55"/>
      <c r="U451" s="55"/>
      <c r="V451" s="55"/>
      <c r="W451" s="55"/>
      <c r="X451" s="54"/>
      <c r="Y451" s="55"/>
      <c r="Z451" s="55"/>
      <c r="AA451" s="55"/>
      <c r="AB451" s="55"/>
      <c r="AC451" s="55"/>
      <c r="AD451" s="53" t="s">
        <v>355</v>
      </c>
      <c r="AE451" s="6">
        <v>36.055599999999998</v>
      </c>
      <c r="AF451" s="6">
        <v>-112.12569999999999</v>
      </c>
      <c r="AG451" s="30">
        <v>2120</v>
      </c>
      <c r="AH451" s="54"/>
      <c r="AI451" s="56" t="s">
        <v>1086</v>
      </c>
      <c r="AJ451" s="56"/>
      <c r="AK451" s="97"/>
      <c r="AL451" s="56" t="s">
        <v>2153</v>
      </c>
      <c r="AM451" s="52" t="s">
        <v>671</v>
      </c>
      <c r="AN451" s="83"/>
      <c r="AO451" s="83"/>
      <c r="AP451" s="63"/>
      <c r="AQ451" s="56"/>
    </row>
    <row r="452" spans="1:43" ht="55.5" customHeight="1" x14ac:dyDescent="0.25">
      <c r="A452" s="62"/>
      <c r="B452" s="52" t="s">
        <v>2266</v>
      </c>
      <c r="C452" s="59" t="s">
        <v>82</v>
      </c>
      <c r="D452" s="52" t="s">
        <v>766</v>
      </c>
      <c r="E452" s="52" t="s">
        <v>308</v>
      </c>
      <c r="F452" s="83"/>
      <c r="G452" s="83"/>
      <c r="H452" s="97"/>
      <c r="I452" s="83"/>
      <c r="J452" s="83" t="s">
        <v>2148</v>
      </c>
      <c r="K452" s="102"/>
      <c r="L452" s="54"/>
      <c r="M452" s="55"/>
      <c r="N452" s="56"/>
      <c r="O452" s="56"/>
      <c r="P452" s="55">
        <v>0.48</v>
      </c>
      <c r="Q452" s="55">
        <v>0.31</v>
      </c>
      <c r="R452" s="54"/>
      <c r="S452" s="55"/>
      <c r="T452" s="55"/>
      <c r="U452" s="55"/>
      <c r="V452" s="55"/>
      <c r="W452" s="55"/>
      <c r="X452" s="54"/>
      <c r="Y452" s="55"/>
      <c r="Z452" s="55"/>
      <c r="AA452" s="55"/>
      <c r="AB452" s="55"/>
      <c r="AC452" s="55"/>
      <c r="AD452" s="52" t="s">
        <v>352</v>
      </c>
      <c r="AE452" s="60">
        <v>34.3108</v>
      </c>
      <c r="AF452" s="60">
        <v>-110.2514</v>
      </c>
      <c r="AG452" s="56">
        <v>1970</v>
      </c>
      <c r="AH452" s="54"/>
      <c r="AI452" s="56" t="s">
        <v>1083</v>
      </c>
      <c r="AJ452" s="56"/>
      <c r="AK452" s="97" t="s">
        <v>1047</v>
      </c>
      <c r="AL452" s="56" t="s">
        <v>2154</v>
      </c>
      <c r="AM452" s="52" t="s">
        <v>671</v>
      </c>
      <c r="AN452" s="83"/>
      <c r="AO452" s="83"/>
      <c r="AP452" s="63"/>
      <c r="AQ452" s="56"/>
    </row>
    <row r="453" spans="1:43" ht="55.5" customHeight="1" x14ac:dyDescent="0.25">
      <c r="A453" s="62"/>
      <c r="B453" s="52" t="s">
        <v>2266</v>
      </c>
      <c r="C453" s="59" t="s">
        <v>94</v>
      </c>
      <c r="D453" s="52" t="s">
        <v>758</v>
      </c>
      <c r="E453" s="52" t="s">
        <v>308</v>
      </c>
      <c r="F453" s="83"/>
      <c r="G453" s="83"/>
      <c r="H453" s="97"/>
      <c r="I453" s="83"/>
      <c r="J453" s="83"/>
      <c r="K453" s="102"/>
      <c r="L453" s="54"/>
      <c r="M453" s="55"/>
      <c r="N453" s="56"/>
      <c r="O453" s="56"/>
      <c r="P453" s="55">
        <v>0.49</v>
      </c>
      <c r="Q453" s="55">
        <v>0.28000000000000003</v>
      </c>
      <c r="R453" s="54"/>
      <c r="S453" s="55"/>
      <c r="T453" s="55"/>
      <c r="U453" s="55"/>
      <c r="V453" s="55"/>
      <c r="W453" s="55"/>
      <c r="X453" s="54"/>
      <c r="Y453" s="55"/>
      <c r="Z453" s="55"/>
      <c r="AA453" s="55"/>
      <c r="AB453" s="55"/>
      <c r="AC453" s="55"/>
      <c r="AD453" s="52" t="s">
        <v>352</v>
      </c>
      <c r="AE453" s="60">
        <v>34.3108</v>
      </c>
      <c r="AF453" s="60">
        <v>-110.2514</v>
      </c>
      <c r="AG453" s="56">
        <v>1970</v>
      </c>
      <c r="AH453" s="54"/>
      <c r="AI453" s="56" t="s">
        <v>1083</v>
      </c>
      <c r="AJ453" s="56"/>
      <c r="AK453" s="97"/>
      <c r="AL453" s="56" t="s">
        <v>2154</v>
      </c>
      <c r="AM453" s="52" t="s">
        <v>671</v>
      </c>
      <c r="AN453" s="83"/>
      <c r="AO453" s="83"/>
      <c r="AP453" s="63"/>
      <c r="AQ453" s="56"/>
    </row>
    <row r="454" spans="1:43" ht="55.5" customHeight="1" x14ac:dyDescent="0.25">
      <c r="A454" s="62"/>
      <c r="B454" s="52" t="s">
        <v>2266</v>
      </c>
      <c r="C454" s="59" t="s">
        <v>81</v>
      </c>
      <c r="D454" s="52" t="s">
        <v>768</v>
      </c>
      <c r="E454" s="52" t="s">
        <v>354</v>
      </c>
      <c r="F454" s="83"/>
      <c r="G454" s="83"/>
      <c r="H454" s="97"/>
      <c r="I454" s="83"/>
      <c r="J454" s="83"/>
      <c r="K454" s="102"/>
      <c r="L454" s="54"/>
      <c r="M454" s="55"/>
      <c r="N454" s="56"/>
      <c r="O454" s="56"/>
      <c r="P454" s="55">
        <v>0.62</v>
      </c>
      <c r="Q454" s="55">
        <v>0.26</v>
      </c>
      <c r="R454" s="54"/>
      <c r="S454" s="55"/>
      <c r="T454" s="55"/>
      <c r="U454" s="55"/>
      <c r="V454" s="55"/>
      <c r="W454" s="55"/>
      <c r="X454" s="54"/>
      <c r="Y454" s="55"/>
      <c r="Z454" s="55"/>
      <c r="AA454" s="55"/>
      <c r="AB454" s="55"/>
      <c r="AC454" s="55"/>
      <c r="AD454" s="53" t="s">
        <v>352</v>
      </c>
      <c r="AE454" s="6">
        <v>34.3108</v>
      </c>
      <c r="AF454" s="6">
        <v>-110.2514</v>
      </c>
      <c r="AG454" s="30">
        <v>1970</v>
      </c>
      <c r="AH454" s="54"/>
      <c r="AI454" s="56" t="s">
        <v>1083</v>
      </c>
      <c r="AJ454" s="56"/>
      <c r="AK454" s="97"/>
      <c r="AL454" s="56" t="s">
        <v>2154</v>
      </c>
      <c r="AM454" s="52" t="s">
        <v>671</v>
      </c>
      <c r="AN454" s="83"/>
      <c r="AO454" s="83"/>
      <c r="AP454" s="63"/>
      <c r="AQ454" s="56"/>
    </row>
    <row r="455" spans="1:43" ht="55.5" customHeight="1" x14ac:dyDescent="0.25">
      <c r="A455" s="62"/>
      <c r="B455" s="52" t="s">
        <v>2266</v>
      </c>
      <c r="C455" s="59" t="s">
        <v>94</v>
      </c>
      <c r="D455" s="52" t="s">
        <v>758</v>
      </c>
      <c r="E455" s="52" t="s">
        <v>308</v>
      </c>
      <c r="F455" s="83"/>
      <c r="G455" s="83"/>
      <c r="H455" s="97"/>
      <c r="I455" s="83"/>
      <c r="J455" s="83" t="s">
        <v>2149</v>
      </c>
      <c r="K455" s="102"/>
      <c r="L455" s="54"/>
      <c r="M455" s="55"/>
      <c r="N455" s="56"/>
      <c r="O455" s="56"/>
      <c r="P455" s="55">
        <v>0.57999999999999996</v>
      </c>
      <c r="Q455" s="55">
        <v>0.37</v>
      </c>
      <c r="R455" s="54"/>
      <c r="S455" s="55"/>
      <c r="T455" s="55"/>
      <c r="U455" s="55"/>
      <c r="V455" s="55"/>
      <c r="W455" s="55"/>
      <c r="X455" s="54"/>
      <c r="Y455" s="55"/>
      <c r="Z455" s="55"/>
      <c r="AA455" s="55"/>
      <c r="AB455" s="55"/>
      <c r="AC455" s="55"/>
      <c r="AD455" s="52" t="s">
        <v>353</v>
      </c>
      <c r="AE455" s="60">
        <v>33.634999999999998</v>
      </c>
      <c r="AF455" s="60">
        <v>-109.08410000000001</v>
      </c>
      <c r="AG455" s="56">
        <v>1980</v>
      </c>
      <c r="AH455" s="54" t="s">
        <v>2157</v>
      </c>
      <c r="AI455" s="56" t="s">
        <v>1083</v>
      </c>
      <c r="AJ455" s="56"/>
      <c r="AK455" s="97" t="s">
        <v>1047</v>
      </c>
      <c r="AL455" s="56" t="s">
        <v>2154</v>
      </c>
      <c r="AM455" s="52" t="s">
        <v>671</v>
      </c>
      <c r="AN455" s="83"/>
      <c r="AO455" s="83"/>
      <c r="AP455" s="63"/>
      <c r="AQ455" s="56"/>
    </row>
    <row r="456" spans="1:43" s="16" customFormat="1" ht="55.5" customHeight="1" x14ac:dyDescent="0.25">
      <c r="A456" s="64"/>
      <c r="B456" s="52" t="s">
        <v>2266</v>
      </c>
      <c r="C456" s="10" t="s">
        <v>81</v>
      </c>
      <c r="D456" s="53" t="s">
        <v>768</v>
      </c>
      <c r="E456" s="53" t="s">
        <v>354</v>
      </c>
      <c r="F456" s="84"/>
      <c r="G456" s="84"/>
      <c r="H456" s="98"/>
      <c r="I456" s="84"/>
      <c r="J456" s="84"/>
      <c r="K456" s="103"/>
      <c r="L456" s="12"/>
      <c r="M456" s="1"/>
      <c r="N456" s="58"/>
      <c r="O456" s="58"/>
      <c r="P456" s="1">
        <v>0.46</v>
      </c>
      <c r="Q456" s="1">
        <v>0.28999999999999998</v>
      </c>
      <c r="R456" s="12"/>
      <c r="S456" s="1"/>
      <c r="T456" s="1"/>
      <c r="U456" s="1"/>
      <c r="V456" s="1"/>
      <c r="W456" s="1"/>
      <c r="X456" s="12"/>
      <c r="Y456" s="1"/>
      <c r="Z456" s="1"/>
      <c r="AA456" s="1"/>
      <c r="AB456" s="1"/>
      <c r="AC456" s="1"/>
      <c r="AD456" s="53" t="s">
        <v>353</v>
      </c>
      <c r="AE456" s="6">
        <v>33.634999999999998</v>
      </c>
      <c r="AF456" s="6">
        <v>-109.08410000000001</v>
      </c>
      <c r="AG456" s="58">
        <v>1980</v>
      </c>
      <c r="AH456" s="12" t="s">
        <v>2157</v>
      </c>
      <c r="AI456" s="56" t="s">
        <v>1083</v>
      </c>
      <c r="AJ456" s="58"/>
      <c r="AK456" s="98"/>
      <c r="AL456" s="56" t="s">
        <v>2154</v>
      </c>
      <c r="AM456" s="53" t="s">
        <v>671</v>
      </c>
      <c r="AN456" s="84"/>
      <c r="AO456" s="84"/>
      <c r="AP456" s="65"/>
      <c r="AQ456" s="58"/>
    </row>
    <row r="457" spans="1:43" s="15" customFormat="1" ht="55.5" customHeight="1" x14ac:dyDescent="0.25">
      <c r="A457" s="66">
        <v>92</v>
      </c>
      <c r="B457" s="51" t="s">
        <v>1049</v>
      </c>
      <c r="C457" s="9" t="s">
        <v>172</v>
      </c>
      <c r="D457" s="51" t="s">
        <v>802</v>
      </c>
      <c r="E457" s="51" t="s">
        <v>803</v>
      </c>
      <c r="F457" s="27" t="s">
        <v>2163</v>
      </c>
      <c r="G457" s="82" t="s">
        <v>2167</v>
      </c>
      <c r="H457" s="96" t="s">
        <v>2442</v>
      </c>
      <c r="I457" s="82" t="s">
        <v>2168</v>
      </c>
      <c r="J457" s="82" t="s">
        <v>2162</v>
      </c>
      <c r="K457" s="85" t="s">
        <v>2169</v>
      </c>
      <c r="L457" s="13">
        <v>0.62</v>
      </c>
      <c r="M457" s="5">
        <v>0.18</v>
      </c>
      <c r="N457" s="57"/>
      <c r="O457" s="57"/>
      <c r="P457" s="5"/>
      <c r="Q457" s="5"/>
      <c r="R457" s="13"/>
      <c r="S457" s="5"/>
      <c r="T457" s="5"/>
      <c r="U457" s="5"/>
      <c r="V457" s="5"/>
      <c r="W457" s="5"/>
      <c r="X457" s="13"/>
      <c r="Y457" s="55"/>
      <c r="Z457" s="55"/>
      <c r="AA457" s="55"/>
      <c r="AB457" s="55"/>
      <c r="AC457" s="5"/>
      <c r="AD457" s="51" t="s">
        <v>356</v>
      </c>
      <c r="AE457" s="7">
        <v>36.766666999999998</v>
      </c>
      <c r="AF457" s="7">
        <v>100.766667</v>
      </c>
      <c r="AG457" s="57">
        <v>3232</v>
      </c>
      <c r="AH457" s="13"/>
      <c r="AI457" s="57" t="s">
        <v>1051</v>
      </c>
      <c r="AJ457" s="57"/>
      <c r="AK457" s="96" t="s">
        <v>428</v>
      </c>
      <c r="AL457" s="57" t="s">
        <v>2161</v>
      </c>
      <c r="AM457" s="51" t="s">
        <v>678</v>
      </c>
      <c r="AN457" s="82" t="s">
        <v>2159</v>
      </c>
      <c r="AO457" s="96" t="s">
        <v>2170</v>
      </c>
      <c r="AP457" s="67"/>
      <c r="AQ457" s="57"/>
    </row>
    <row r="458" spans="1:43" ht="55.5" customHeight="1" x14ac:dyDescent="0.25">
      <c r="A458" s="62"/>
      <c r="B458" s="52" t="s">
        <v>1049</v>
      </c>
      <c r="C458" s="59" t="s">
        <v>173</v>
      </c>
      <c r="D458" s="52" t="s">
        <v>858</v>
      </c>
      <c r="E458" s="52" t="s">
        <v>898</v>
      </c>
      <c r="F458" s="28" t="s">
        <v>2164</v>
      </c>
      <c r="G458" s="83"/>
      <c r="H458" s="97"/>
      <c r="I458" s="83"/>
      <c r="J458" s="83"/>
      <c r="K458" s="86"/>
      <c r="L458" s="54">
        <v>0.11</v>
      </c>
      <c r="M458" s="55">
        <v>0.23</v>
      </c>
      <c r="N458" s="56"/>
      <c r="O458" s="56"/>
      <c r="P458" s="55"/>
      <c r="Q458" s="55"/>
      <c r="R458" s="54"/>
      <c r="S458" s="55"/>
      <c r="T458" s="55"/>
      <c r="U458" s="55"/>
      <c r="V458" s="55"/>
      <c r="W458" s="55"/>
      <c r="X458" s="54"/>
      <c r="Y458" s="55"/>
      <c r="Z458" s="55"/>
      <c r="AA458" s="55"/>
      <c r="AB458" s="55"/>
      <c r="AC458" s="55"/>
      <c r="AD458" s="52" t="s">
        <v>356</v>
      </c>
      <c r="AE458" s="60">
        <v>36.766666999999998</v>
      </c>
      <c r="AF458" s="60">
        <v>100.766667</v>
      </c>
      <c r="AG458" s="56">
        <v>3232</v>
      </c>
      <c r="AH458" s="54"/>
      <c r="AI458" s="56" t="s">
        <v>1051</v>
      </c>
      <c r="AJ458" s="56"/>
      <c r="AK458" s="97"/>
      <c r="AL458" s="56" t="s">
        <v>2161</v>
      </c>
      <c r="AM458" s="52" t="s">
        <v>678</v>
      </c>
      <c r="AN458" s="83"/>
      <c r="AO458" s="97"/>
      <c r="AP458" s="63"/>
      <c r="AQ458" s="56"/>
    </row>
    <row r="459" spans="1:43" ht="55.5" customHeight="1" x14ac:dyDescent="0.25">
      <c r="A459" s="62"/>
      <c r="B459" s="52" t="s">
        <v>1049</v>
      </c>
      <c r="C459" s="59" t="s">
        <v>174</v>
      </c>
      <c r="D459" s="52" t="s">
        <v>860</v>
      </c>
      <c r="E459" s="52" t="s">
        <v>859</v>
      </c>
      <c r="F459" s="28" t="s">
        <v>2165</v>
      </c>
      <c r="G459" s="83"/>
      <c r="H459" s="97"/>
      <c r="I459" s="83"/>
      <c r="J459" s="83"/>
      <c r="K459" s="86"/>
      <c r="L459" s="54">
        <v>0.13</v>
      </c>
      <c r="M459" s="55">
        <v>0.28000000000000003</v>
      </c>
      <c r="N459" s="56"/>
      <c r="O459" s="56"/>
      <c r="P459" s="55"/>
      <c r="Q459" s="55"/>
      <c r="R459" s="54"/>
      <c r="S459" s="55"/>
      <c r="T459" s="55"/>
      <c r="U459" s="55"/>
      <c r="V459" s="55"/>
      <c r="W459" s="55"/>
      <c r="X459" s="54"/>
      <c r="Y459" s="55"/>
      <c r="Z459" s="55"/>
      <c r="AA459" s="55"/>
      <c r="AB459" s="55"/>
      <c r="AC459" s="55"/>
      <c r="AD459" s="52" t="s">
        <v>356</v>
      </c>
      <c r="AE459" s="60">
        <v>36.766666999999998</v>
      </c>
      <c r="AF459" s="60">
        <v>100.766667</v>
      </c>
      <c r="AG459" s="56">
        <v>3232</v>
      </c>
      <c r="AH459" s="54"/>
      <c r="AI459" s="56" t="s">
        <v>1051</v>
      </c>
      <c r="AJ459" s="56"/>
      <c r="AK459" s="97"/>
      <c r="AL459" s="56" t="s">
        <v>2161</v>
      </c>
      <c r="AM459" s="52" t="s">
        <v>678</v>
      </c>
      <c r="AN459" s="83"/>
      <c r="AO459" s="97"/>
      <c r="AP459" s="63"/>
      <c r="AQ459" s="56"/>
    </row>
    <row r="460" spans="1:43" s="16" customFormat="1" ht="55.5" customHeight="1" x14ac:dyDescent="0.25">
      <c r="A460" s="64"/>
      <c r="B460" s="53" t="s">
        <v>1049</v>
      </c>
      <c r="C460" s="10" t="s">
        <v>175</v>
      </c>
      <c r="D460" s="53" t="s">
        <v>696</v>
      </c>
      <c r="E460" s="53" t="s">
        <v>899</v>
      </c>
      <c r="F460" s="29" t="s">
        <v>2166</v>
      </c>
      <c r="G460" s="84"/>
      <c r="H460" s="98"/>
      <c r="I460" s="84"/>
      <c r="J460" s="84"/>
      <c r="K460" s="87"/>
      <c r="L460" s="12">
        <v>7.0000000000000007E-2</v>
      </c>
      <c r="M460" s="1">
        <v>7.0000000000000007E-2</v>
      </c>
      <c r="N460" s="58"/>
      <c r="O460" s="58"/>
      <c r="P460" s="1"/>
      <c r="Q460" s="1"/>
      <c r="R460" s="12"/>
      <c r="S460" s="1"/>
      <c r="T460" s="1"/>
      <c r="U460" s="1"/>
      <c r="V460" s="1"/>
      <c r="W460" s="1"/>
      <c r="X460" s="12"/>
      <c r="Y460" s="1"/>
      <c r="Z460" s="1"/>
      <c r="AA460" s="1"/>
      <c r="AB460" s="1"/>
      <c r="AC460" s="1"/>
      <c r="AD460" s="53" t="s">
        <v>356</v>
      </c>
      <c r="AE460" s="6">
        <v>36.766666999999998</v>
      </c>
      <c r="AF460" s="6">
        <v>100.766667</v>
      </c>
      <c r="AG460" s="58">
        <v>3232</v>
      </c>
      <c r="AH460" s="12"/>
      <c r="AI460" s="58" t="s">
        <v>1051</v>
      </c>
      <c r="AJ460" s="58"/>
      <c r="AK460" s="98"/>
      <c r="AL460" s="30" t="s">
        <v>2161</v>
      </c>
      <c r="AM460" s="53" t="s">
        <v>678</v>
      </c>
      <c r="AN460" s="84"/>
      <c r="AO460" s="98"/>
      <c r="AP460" s="65"/>
      <c r="AQ460" s="58"/>
    </row>
    <row r="461" spans="1:43" ht="55.5" customHeight="1" x14ac:dyDescent="0.25">
      <c r="A461" s="62">
        <v>93</v>
      </c>
      <c r="B461" s="52" t="s">
        <v>1283</v>
      </c>
      <c r="C461" s="59" t="s">
        <v>1284</v>
      </c>
      <c r="D461" s="52" t="s">
        <v>1285</v>
      </c>
      <c r="E461" s="52" t="s">
        <v>354</v>
      </c>
      <c r="F461" s="52" t="s">
        <v>1286</v>
      </c>
      <c r="G461" s="82" t="s">
        <v>1290</v>
      </c>
      <c r="H461" s="82" t="s">
        <v>2443</v>
      </c>
      <c r="I461" s="82" t="s">
        <v>1289</v>
      </c>
      <c r="J461" s="82" t="s">
        <v>1303</v>
      </c>
      <c r="K461" s="85" t="s">
        <v>1297</v>
      </c>
      <c r="L461" s="54"/>
      <c r="M461" s="55"/>
      <c r="N461" s="56"/>
      <c r="O461" s="56"/>
      <c r="P461" s="55">
        <v>0.33</v>
      </c>
      <c r="Q461" s="55">
        <v>0.13</v>
      </c>
      <c r="R461" s="54"/>
      <c r="S461" s="55"/>
      <c r="T461" s="55"/>
      <c r="U461" s="55"/>
      <c r="V461" s="55">
        <v>0</v>
      </c>
      <c r="W461" s="55">
        <v>0</v>
      </c>
      <c r="X461" s="54"/>
      <c r="Y461" s="55"/>
      <c r="Z461" s="55"/>
      <c r="AA461" s="55"/>
      <c r="AB461" s="55">
        <v>0.33</v>
      </c>
      <c r="AC461" s="55">
        <v>0.13</v>
      </c>
      <c r="AD461" s="52" t="s">
        <v>1298</v>
      </c>
      <c r="AE461" s="60">
        <v>36.9206</v>
      </c>
      <c r="AF461" s="60">
        <v>109.6606</v>
      </c>
      <c r="AG461" s="56">
        <v>1200</v>
      </c>
      <c r="AH461" s="54"/>
      <c r="AI461" s="56" t="s">
        <v>1300</v>
      </c>
      <c r="AJ461" s="56"/>
      <c r="AK461" s="52" t="s">
        <v>1301</v>
      </c>
      <c r="AL461" s="56" t="s">
        <v>1302</v>
      </c>
      <c r="AM461" s="52" t="s">
        <v>678</v>
      </c>
      <c r="AN461" s="82" t="s">
        <v>2179</v>
      </c>
      <c r="AO461" s="82" t="s">
        <v>1299</v>
      </c>
      <c r="AP461" s="63"/>
      <c r="AQ461" s="56"/>
    </row>
    <row r="462" spans="1:43" ht="55.5" customHeight="1" x14ac:dyDescent="0.25">
      <c r="A462" s="62"/>
      <c r="B462" s="52" t="s">
        <v>1283</v>
      </c>
      <c r="C462" s="59" t="s">
        <v>453</v>
      </c>
      <c r="D462" s="52" t="s">
        <v>820</v>
      </c>
      <c r="E462" s="52" t="s">
        <v>354</v>
      </c>
      <c r="F462" s="52" t="s">
        <v>1287</v>
      </c>
      <c r="G462" s="84"/>
      <c r="H462" s="84"/>
      <c r="I462" s="84"/>
      <c r="J462" s="84"/>
      <c r="K462" s="87"/>
      <c r="L462" s="54"/>
      <c r="M462" s="55"/>
      <c r="N462" s="56"/>
      <c r="O462" s="56"/>
      <c r="P462" s="55">
        <v>0.18</v>
      </c>
      <c r="Q462" s="55">
        <v>0.1</v>
      </c>
      <c r="R462" s="54"/>
      <c r="S462" s="55"/>
      <c r="T462" s="55"/>
      <c r="U462" s="55"/>
      <c r="V462" s="55">
        <v>0</v>
      </c>
      <c r="W462" s="55">
        <v>0</v>
      </c>
      <c r="X462" s="54"/>
      <c r="Y462" s="1"/>
      <c r="Z462" s="1"/>
      <c r="AA462" s="1"/>
      <c r="AB462" s="1">
        <v>0.18</v>
      </c>
      <c r="AC462" s="55">
        <v>0.1</v>
      </c>
      <c r="AD462" s="52" t="s">
        <v>1298</v>
      </c>
      <c r="AE462" s="60">
        <v>36.9206</v>
      </c>
      <c r="AF462" s="60">
        <v>109.6606</v>
      </c>
      <c r="AG462" s="56">
        <v>1200</v>
      </c>
      <c r="AH462" s="54"/>
      <c r="AI462" s="56" t="s">
        <v>1300</v>
      </c>
      <c r="AJ462" s="56"/>
      <c r="AK462" s="52" t="s">
        <v>1301</v>
      </c>
      <c r="AL462" s="56" t="s">
        <v>1302</v>
      </c>
      <c r="AM462" s="52" t="s">
        <v>678</v>
      </c>
      <c r="AN462" s="84"/>
      <c r="AO462" s="84"/>
      <c r="AP462" s="63"/>
      <c r="AQ462" s="56"/>
    </row>
    <row r="463" spans="1:43" s="15" customFormat="1" ht="55.5" customHeight="1" x14ac:dyDescent="0.25">
      <c r="A463" s="66">
        <v>94</v>
      </c>
      <c r="B463" s="51" t="s">
        <v>1048</v>
      </c>
      <c r="C463" s="9" t="s">
        <v>71</v>
      </c>
      <c r="D463" s="51" t="s">
        <v>818</v>
      </c>
      <c r="E463" s="51" t="s">
        <v>880</v>
      </c>
      <c r="F463" s="27" t="s">
        <v>2176</v>
      </c>
      <c r="G463" s="82" t="s">
        <v>2175</v>
      </c>
      <c r="H463" s="96" t="s">
        <v>2444</v>
      </c>
      <c r="I463" s="82" t="s">
        <v>2181</v>
      </c>
      <c r="J463" s="82" t="s">
        <v>2174</v>
      </c>
      <c r="K463" s="94" t="s">
        <v>2180</v>
      </c>
      <c r="L463" s="13"/>
      <c r="M463" s="5"/>
      <c r="N463" s="5"/>
      <c r="O463" s="5"/>
      <c r="P463" s="5">
        <v>0.32</v>
      </c>
      <c r="Q463" s="5">
        <v>0.49</v>
      </c>
      <c r="R463" s="13"/>
      <c r="S463" s="5"/>
      <c r="T463" s="5"/>
      <c r="U463" s="5"/>
      <c r="V463" s="5">
        <v>0.49</v>
      </c>
      <c r="W463" s="5">
        <v>0.42</v>
      </c>
      <c r="X463" s="13"/>
      <c r="Y463" s="55"/>
      <c r="Z463" s="55"/>
      <c r="AA463" s="55"/>
      <c r="AB463" s="55">
        <v>0.82</v>
      </c>
      <c r="AC463" s="5">
        <v>0.65</v>
      </c>
      <c r="AD463" s="51" t="s">
        <v>278</v>
      </c>
      <c r="AE463" s="7">
        <v>44.290300000000002</v>
      </c>
      <c r="AF463" s="7">
        <v>87.940399999999997</v>
      </c>
      <c r="AG463" s="57">
        <v>475</v>
      </c>
      <c r="AH463" s="13">
        <v>5</v>
      </c>
      <c r="AI463" s="57"/>
      <c r="AJ463" s="57" t="s">
        <v>279</v>
      </c>
      <c r="AK463" s="96" t="s">
        <v>2171</v>
      </c>
      <c r="AL463" s="57" t="s">
        <v>280</v>
      </c>
      <c r="AM463" s="51" t="s">
        <v>675</v>
      </c>
      <c r="AN463" s="82" t="s">
        <v>2173</v>
      </c>
      <c r="AO463" s="96" t="s">
        <v>2172</v>
      </c>
      <c r="AP463" s="67">
        <v>4</v>
      </c>
      <c r="AQ463" s="57"/>
    </row>
    <row r="464" spans="1:43" ht="55.5" customHeight="1" x14ac:dyDescent="0.25">
      <c r="A464" s="62"/>
      <c r="B464" s="52" t="s">
        <v>1048</v>
      </c>
      <c r="C464" s="59" t="s">
        <v>72</v>
      </c>
      <c r="D464" s="52" t="s">
        <v>818</v>
      </c>
      <c r="E464" s="52" t="s">
        <v>880</v>
      </c>
      <c r="F464" s="28" t="s">
        <v>2177</v>
      </c>
      <c r="G464" s="83"/>
      <c r="H464" s="97"/>
      <c r="I464" s="83"/>
      <c r="J464" s="83"/>
      <c r="K464" s="104"/>
      <c r="L464" s="54"/>
      <c r="M464" s="55"/>
      <c r="N464" s="55"/>
      <c r="O464" s="55"/>
      <c r="P464" s="55">
        <v>0.66</v>
      </c>
      <c r="Q464" s="55">
        <v>0.14000000000000001</v>
      </c>
      <c r="R464" s="54"/>
      <c r="S464" s="55"/>
      <c r="T464" s="55"/>
      <c r="U464" s="55"/>
      <c r="V464" s="55">
        <v>0</v>
      </c>
      <c r="W464" s="55">
        <v>0</v>
      </c>
      <c r="X464" s="54"/>
      <c r="Y464" s="55"/>
      <c r="Z464" s="55"/>
      <c r="AA464" s="55"/>
      <c r="AB464" s="55">
        <v>0.66</v>
      </c>
      <c r="AC464" s="55">
        <v>0.14000000000000001</v>
      </c>
      <c r="AD464" s="52" t="s">
        <v>278</v>
      </c>
      <c r="AE464" s="60">
        <v>44.290300000000002</v>
      </c>
      <c r="AF464" s="60">
        <v>87.940399999999997</v>
      </c>
      <c r="AG464" s="56">
        <v>475</v>
      </c>
      <c r="AH464" s="54">
        <v>5</v>
      </c>
      <c r="AI464" s="56"/>
      <c r="AJ464" s="56" t="s">
        <v>279</v>
      </c>
      <c r="AK464" s="97"/>
      <c r="AL464" s="56" t="s">
        <v>280</v>
      </c>
      <c r="AM464" s="52" t="s">
        <v>675</v>
      </c>
      <c r="AN464" s="83"/>
      <c r="AO464" s="97"/>
      <c r="AP464" s="63">
        <v>4</v>
      </c>
      <c r="AQ464" s="56"/>
    </row>
    <row r="465" spans="1:43" s="16" customFormat="1" ht="55.5" customHeight="1" x14ac:dyDescent="0.25">
      <c r="A465" s="64"/>
      <c r="B465" s="53" t="s">
        <v>1048</v>
      </c>
      <c r="C465" s="10" t="s">
        <v>73</v>
      </c>
      <c r="D465" s="53" t="s">
        <v>690</v>
      </c>
      <c r="E465" s="53" t="s">
        <v>360</v>
      </c>
      <c r="F465" s="29" t="s">
        <v>2178</v>
      </c>
      <c r="G465" s="84"/>
      <c r="H465" s="98"/>
      <c r="I465" s="84"/>
      <c r="J465" s="84"/>
      <c r="K465" s="95"/>
      <c r="L465" s="12"/>
      <c r="M465" s="1"/>
      <c r="N465" s="1"/>
      <c r="O465" s="1"/>
      <c r="P465" s="1">
        <v>0.18</v>
      </c>
      <c r="Q465" s="1">
        <v>0.3</v>
      </c>
      <c r="R465" s="12"/>
      <c r="S465" s="1"/>
      <c r="T465" s="1"/>
      <c r="U465" s="1"/>
      <c r="V465" s="1">
        <v>0.68</v>
      </c>
      <c r="W465" s="1">
        <v>0.28000000000000003</v>
      </c>
      <c r="X465" s="12"/>
      <c r="Y465" s="1"/>
      <c r="Z465" s="1"/>
      <c r="AA465" s="1"/>
      <c r="AB465" s="1">
        <v>0.85</v>
      </c>
      <c r="AC465" s="1">
        <v>0.4</v>
      </c>
      <c r="AD465" s="53" t="s">
        <v>278</v>
      </c>
      <c r="AE465" s="6">
        <v>44.290300000000002</v>
      </c>
      <c r="AF465" s="6">
        <v>87.940399999999997</v>
      </c>
      <c r="AG465" s="58">
        <v>475</v>
      </c>
      <c r="AH465" s="12">
        <v>5</v>
      </c>
      <c r="AI465" s="58"/>
      <c r="AJ465" s="58" t="s">
        <v>279</v>
      </c>
      <c r="AK465" s="98"/>
      <c r="AL465" s="58" t="s">
        <v>280</v>
      </c>
      <c r="AM465" s="53" t="s">
        <v>675</v>
      </c>
      <c r="AN465" s="84"/>
      <c r="AO465" s="98"/>
      <c r="AP465" s="65">
        <v>4</v>
      </c>
      <c r="AQ465" s="58"/>
    </row>
    <row r="466" spans="1:43" s="15" customFormat="1" ht="55.5" customHeight="1" x14ac:dyDescent="0.25">
      <c r="A466" s="66">
        <v>95</v>
      </c>
      <c r="B466" s="51" t="s">
        <v>74</v>
      </c>
      <c r="C466" s="9" t="s">
        <v>861</v>
      </c>
      <c r="D466" s="51" t="s">
        <v>862</v>
      </c>
      <c r="E466" s="51" t="s">
        <v>308</v>
      </c>
      <c r="F466" s="27" t="s">
        <v>2184</v>
      </c>
      <c r="G466" s="82" t="s">
        <v>2187</v>
      </c>
      <c r="H466" s="96" t="s">
        <v>2445</v>
      </c>
      <c r="I466" s="82" t="s">
        <v>2188</v>
      </c>
      <c r="J466" s="82" t="s">
        <v>2183</v>
      </c>
      <c r="K466" s="101" t="s">
        <v>2190</v>
      </c>
      <c r="L466" s="13">
        <v>0.9</v>
      </c>
      <c r="M466" s="5">
        <v>0.06</v>
      </c>
      <c r="N466" s="57">
        <v>0.79</v>
      </c>
      <c r="O466" s="57">
        <v>0.12</v>
      </c>
      <c r="P466" s="5">
        <v>0.84</v>
      </c>
      <c r="Q466" s="5">
        <v>0.1</v>
      </c>
      <c r="R466" s="13"/>
      <c r="S466" s="5"/>
      <c r="T466" s="5"/>
      <c r="U466" s="5"/>
      <c r="V466" s="57"/>
      <c r="W466" s="5"/>
      <c r="X466" s="13"/>
      <c r="Y466" s="55"/>
      <c r="Z466" s="55"/>
      <c r="AA466" s="55"/>
      <c r="AB466" s="55"/>
      <c r="AC466" s="5"/>
      <c r="AD466" s="51" t="s">
        <v>282</v>
      </c>
      <c r="AE466" s="7">
        <v>30.9451</v>
      </c>
      <c r="AF466" s="7">
        <v>103.07769999999999</v>
      </c>
      <c r="AG466" s="57">
        <v>2849</v>
      </c>
      <c r="AH466" s="13" t="s">
        <v>2189</v>
      </c>
      <c r="AI466" s="57" t="s">
        <v>281</v>
      </c>
      <c r="AJ466" s="57"/>
      <c r="AK466" s="96" t="s">
        <v>283</v>
      </c>
      <c r="AL466" s="57" t="s">
        <v>818</v>
      </c>
      <c r="AM466" s="51" t="s">
        <v>676</v>
      </c>
      <c r="AN466" s="82" t="s">
        <v>2182</v>
      </c>
      <c r="AO466" s="96" t="s">
        <v>2191</v>
      </c>
      <c r="AP466" s="67"/>
      <c r="AQ466" s="57"/>
    </row>
    <row r="467" spans="1:43" ht="55.5" customHeight="1" x14ac:dyDescent="0.25">
      <c r="A467" s="62"/>
      <c r="B467" s="52" t="s">
        <v>74</v>
      </c>
      <c r="C467" s="59" t="s">
        <v>75</v>
      </c>
      <c r="D467" s="52" t="s">
        <v>863</v>
      </c>
      <c r="E467" s="52" t="s">
        <v>354</v>
      </c>
      <c r="F467" s="28" t="s">
        <v>2185</v>
      </c>
      <c r="G467" s="83"/>
      <c r="H467" s="97"/>
      <c r="I467" s="83"/>
      <c r="J467" s="83"/>
      <c r="K467" s="102"/>
      <c r="L467" s="54">
        <v>0.62</v>
      </c>
      <c r="M467" s="55">
        <v>0.08</v>
      </c>
      <c r="N467" s="56">
        <v>0.24</v>
      </c>
      <c r="O467" s="56">
        <v>0.1</v>
      </c>
      <c r="P467" s="55">
        <v>0.43</v>
      </c>
      <c r="Q467" s="55">
        <v>0.09</v>
      </c>
      <c r="R467" s="54"/>
      <c r="S467" s="55"/>
      <c r="T467" s="55"/>
      <c r="U467" s="55"/>
      <c r="V467" s="55"/>
      <c r="W467" s="55"/>
      <c r="X467" s="54"/>
      <c r="Y467" s="55"/>
      <c r="Z467" s="55"/>
      <c r="AA467" s="55"/>
      <c r="AB467" s="55"/>
      <c r="AC467" s="55"/>
      <c r="AD467" s="52" t="s">
        <v>282</v>
      </c>
      <c r="AE467" s="60">
        <v>30.9451</v>
      </c>
      <c r="AF467" s="60">
        <v>103.07769999999999</v>
      </c>
      <c r="AG467" s="56">
        <v>2849</v>
      </c>
      <c r="AH467" s="54" t="s">
        <v>2189</v>
      </c>
      <c r="AI467" s="56" t="s">
        <v>281</v>
      </c>
      <c r="AJ467" s="56"/>
      <c r="AK467" s="97"/>
      <c r="AL467" s="56" t="s">
        <v>818</v>
      </c>
      <c r="AM467" s="52" t="s">
        <v>676</v>
      </c>
      <c r="AN467" s="83"/>
      <c r="AO467" s="97"/>
      <c r="AP467" s="63"/>
      <c r="AQ467" s="56"/>
    </row>
    <row r="468" spans="1:43" s="16" customFormat="1" ht="55.5" customHeight="1" x14ac:dyDescent="0.25">
      <c r="A468" s="64"/>
      <c r="B468" s="53" t="s">
        <v>74</v>
      </c>
      <c r="C468" s="10" t="s">
        <v>113</v>
      </c>
      <c r="D468" s="53" t="s">
        <v>865</v>
      </c>
      <c r="E468" s="53" t="s">
        <v>864</v>
      </c>
      <c r="F468" s="29" t="s">
        <v>2186</v>
      </c>
      <c r="G468" s="84"/>
      <c r="H468" s="98"/>
      <c r="I468" s="84"/>
      <c r="J468" s="84"/>
      <c r="K468" s="103"/>
      <c r="L468" s="12">
        <v>0.54</v>
      </c>
      <c r="M468" s="1">
        <v>7.0000000000000007E-2</v>
      </c>
      <c r="N468" s="58">
        <v>0.24</v>
      </c>
      <c r="O468" s="58">
        <v>0.14000000000000001</v>
      </c>
      <c r="P468" s="1">
        <v>0.39</v>
      </c>
      <c r="Q468" s="1">
        <v>0.11</v>
      </c>
      <c r="R468" s="12"/>
      <c r="S468" s="1"/>
      <c r="T468" s="1"/>
      <c r="U468" s="1"/>
      <c r="V468" s="58"/>
      <c r="W468" s="1"/>
      <c r="X468" s="12"/>
      <c r="Y468" s="1"/>
      <c r="Z468" s="1"/>
      <c r="AA468" s="1"/>
      <c r="AB468" s="1"/>
      <c r="AC468" s="1"/>
      <c r="AD468" s="53" t="s">
        <v>282</v>
      </c>
      <c r="AE468" s="6">
        <v>30.9451</v>
      </c>
      <c r="AF468" s="6">
        <v>103.07769999999999</v>
      </c>
      <c r="AG468" s="58">
        <v>2849</v>
      </c>
      <c r="AH468" s="12" t="s">
        <v>2189</v>
      </c>
      <c r="AI468" s="58" t="s">
        <v>281</v>
      </c>
      <c r="AJ468" s="58"/>
      <c r="AK468" s="98"/>
      <c r="AL468" s="58" t="s">
        <v>818</v>
      </c>
      <c r="AM468" s="53" t="s">
        <v>676</v>
      </c>
      <c r="AN468" s="84"/>
      <c r="AO468" s="98"/>
      <c r="AP468" s="65"/>
      <c r="AQ468" s="58"/>
    </row>
    <row r="469" spans="1:43" s="2" customFormat="1" ht="55.5" customHeight="1" x14ac:dyDescent="0.25">
      <c r="A469" s="68">
        <v>96</v>
      </c>
      <c r="B469" s="4" t="s">
        <v>159</v>
      </c>
      <c r="C469" s="11" t="s">
        <v>2192</v>
      </c>
      <c r="D469" s="4" t="s">
        <v>1053</v>
      </c>
      <c r="E469" s="4" t="s">
        <v>308</v>
      </c>
      <c r="F469" s="4" t="s">
        <v>2195</v>
      </c>
      <c r="G469" s="4" t="s">
        <v>2196</v>
      </c>
      <c r="H469" s="4" t="s">
        <v>2446</v>
      </c>
      <c r="I469" s="17" t="s">
        <v>2193</v>
      </c>
      <c r="J469" s="17" t="s">
        <v>2198</v>
      </c>
      <c r="K469" s="46" t="s">
        <v>2197</v>
      </c>
      <c r="L469" s="14">
        <v>0.55000000000000004</v>
      </c>
      <c r="M469" s="3">
        <v>0.12</v>
      </c>
      <c r="P469" s="3"/>
      <c r="Q469" s="3"/>
      <c r="R469" s="14"/>
      <c r="S469" s="3"/>
      <c r="T469" s="3"/>
      <c r="U469" s="3"/>
      <c r="V469" s="3"/>
      <c r="W469" s="3"/>
      <c r="X469" s="14"/>
      <c r="Y469" s="3"/>
      <c r="Z469" s="3"/>
      <c r="AA469" s="3"/>
      <c r="AB469" s="3"/>
      <c r="AC469" s="3"/>
      <c r="AD469" s="4" t="s">
        <v>357</v>
      </c>
      <c r="AE469" s="8">
        <v>26.744</v>
      </c>
      <c r="AF469" s="8">
        <v>115.0599</v>
      </c>
      <c r="AG469" s="2">
        <v>102</v>
      </c>
      <c r="AH469" s="14"/>
      <c r="AI469" s="2" t="s">
        <v>1054</v>
      </c>
      <c r="AK469" s="4" t="s">
        <v>2199</v>
      </c>
      <c r="AL469" s="2" t="s">
        <v>1052</v>
      </c>
      <c r="AM469" s="4" t="s">
        <v>673</v>
      </c>
      <c r="AN469" s="4" t="s">
        <v>2200</v>
      </c>
      <c r="AO469" s="4" t="s">
        <v>2194</v>
      </c>
      <c r="AP469" s="69"/>
    </row>
    <row r="470" spans="1:43" s="16" customFormat="1" ht="55.5" customHeight="1" x14ac:dyDescent="0.25">
      <c r="A470" s="64">
        <v>97</v>
      </c>
      <c r="B470" s="53" t="s">
        <v>177</v>
      </c>
      <c r="C470" s="10" t="s">
        <v>178</v>
      </c>
      <c r="D470" s="53" t="s">
        <v>866</v>
      </c>
      <c r="E470" s="53" t="s">
        <v>354</v>
      </c>
      <c r="F470" s="53" t="s">
        <v>2204</v>
      </c>
      <c r="G470" s="53" t="s">
        <v>2206</v>
      </c>
      <c r="H470" s="53" t="s">
        <v>2447</v>
      </c>
      <c r="I470" s="50" t="s">
        <v>2207</v>
      </c>
      <c r="J470" s="50" t="s">
        <v>2202</v>
      </c>
      <c r="K470" s="41" t="s">
        <v>2209</v>
      </c>
      <c r="L470" s="12"/>
      <c r="M470" s="1"/>
      <c r="N470" s="58"/>
      <c r="O470" s="58"/>
      <c r="P470" s="1"/>
      <c r="Q470" s="1"/>
      <c r="R470" s="12">
        <v>0.56000000000000005</v>
      </c>
      <c r="S470" s="1">
        <v>0.01</v>
      </c>
      <c r="T470" s="1"/>
      <c r="U470" s="1"/>
      <c r="V470" s="1"/>
      <c r="W470" s="1"/>
      <c r="X470" s="12"/>
      <c r="Y470" s="3"/>
      <c r="Z470" s="3"/>
      <c r="AA470" s="3"/>
      <c r="AB470" s="3"/>
      <c r="AC470" s="1"/>
      <c r="AD470" s="53" t="s">
        <v>358</v>
      </c>
      <c r="AE470" s="6">
        <v>38.390500000000003</v>
      </c>
      <c r="AF470" s="6">
        <v>109.1957</v>
      </c>
      <c r="AG470" s="58">
        <v>1255</v>
      </c>
      <c r="AH470" s="12" t="s">
        <v>2205</v>
      </c>
      <c r="AI470" s="58"/>
      <c r="AJ470" s="58" t="s">
        <v>1056</v>
      </c>
      <c r="AK470" s="53" t="s">
        <v>1055</v>
      </c>
      <c r="AL470" s="58" t="s">
        <v>670</v>
      </c>
      <c r="AM470" s="53" t="s">
        <v>675</v>
      </c>
      <c r="AN470" s="53" t="s">
        <v>2201</v>
      </c>
      <c r="AO470" s="53" t="s">
        <v>2208</v>
      </c>
      <c r="AP470" s="65">
        <v>3</v>
      </c>
      <c r="AQ470" s="58"/>
    </row>
    <row r="471" spans="1:43" s="15" customFormat="1" ht="55.5" customHeight="1" x14ac:dyDescent="0.25">
      <c r="A471" s="66">
        <v>98</v>
      </c>
      <c r="B471" s="51" t="s">
        <v>462</v>
      </c>
      <c r="C471" s="9" t="s">
        <v>463</v>
      </c>
      <c r="D471" s="51" t="s">
        <v>780</v>
      </c>
      <c r="E471" s="51" t="s">
        <v>360</v>
      </c>
      <c r="F471" s="28" t="s">
        <v>2214</v>
      </c>
      <c r="G471" s="82" t="s">
        <v>2216</v>
      </c>
      <c r="H471" s="96" t="s">
        <v>2448</v>
      </c>
      <c r="I471" s="82" t="s">
        <v>2217</v>
      </c>
      <c r="J471" s="82" t="s">
        <v>2215</v>
      </c>
      <c r="K471" s="101" t="s">
        <v>2218</v>
      </c>
      <c r="L471" s="13"/>
      <c r="M471" s="5"/>
      <c r="N471" s="5"/>
      <c r="O471" s="5"/>
      <c r="P471" s="5">
        <v>0.44</v>
      </c>
      <c r="Q471" s="5">
        <v>0.21</v>
      </c>
      <c r="R471" s="13"/>
      <c r="S471" s="5"/>
      <c r="T471" s="5"/>
      <c r="U471" s="5"/>
      <c r="V471" s="5"/>
      <c r="W471" s="5"/>
      <c r="X471" s="13"/>
      <c r="Y471" s="55"/>
      <c r="Z471" s="55"/>
      <c r="AA471" s="55"/>
      <c r="AB471" s="55"/>
      <c r="AC471" s="5"/>
      <c r="AD471" s="51" t="s">
        <v>545</v>
      </c>
      <c r="AE471" s="7">
        <v>64.866100000000003</v>
      </c>
      <c r="AF471" s="7">
        <v>-147.85640000000001</v>
      </c>
      <c r="AG471" s="57">
        <v>155</v>
      </c>
      <c r="AH471" s="13" t="s">
        <v>468</v>
      </c>
      <c r="AI471" s="57"/>
      <c r="AJ471" s="57" t="s">
        <v>1057</v>
      </c>
      <c r="AK471" s="96" t="s">
        <v>467</v>
      </c>
      <c r="AL471" s="57" t="s">
        <v>1059</v>
      </c>
      <c r="AM471" s="51" t="s">
        <v>674</v>
      </c>
      <c r="AN471" s="82" t="s">
        <v>2212</v>
      </c>
      <c r="AO471" s="96" t="s">
        <v>2210</v>
      </c>
      <c r="AP471" s="67"/>
      <c r="AQ471" s="57"/>
    </row>
    <row r="472" spans="1:43" ht="55.5" customHeight="1" x14ac:dyDescent="0.25">
      <c r="A472" s="62"/>
      <c r="B472" s="52" t="s">
        <v>462</v>
      </c>
      <c r="C472" s="59" t="s">
        <v>464</v>
      </c>
      <c r="D472" s="52" t="s">
        <v>867</v>
      </c>
      <c r="E472" s="52" t="s">
        <v>308</v>
      </c>
      <c r="F472" s="28" t="s">
        <v>2213</v>
      </c>
      <c r="G472" s="83"/>
      <c r="H472" s="97"/>
      <c r="I472" s="83"/>
      <c r="J472" s="83"/>
      <c r="K472" s="102"/>
      <c r="L472" s="54"/>
      <c r="M472" s="55"/>
      <c r="N472" s="55"/>
      <c r="O472" s="55"/>
      <c r="P472" s="55">
        <v>0.43</v>
      </c>
      <c r="Q472" s="55">
        <v>0.2</v>
      </c>
      <c r="R472" s="54"/>
      <c r="S472" s="55"/>
      <c r="T472" s="55"/>
      <c r="U472" s="55"/>
      <c r="V472" s="55"/>
      <c r="W472" s="55"/>
      <c r="X472" s="54"/>
      <c r="Y472" s="55"/>
      <c r="Z472" s="55"/>
      <c r="AA472" s="55"/>
      <c r="AB472" s="55"/>
      <c r="AC472" s="55"/>
      <c r="AD472" s="52" t="s">
        <v>545</v>
      </c>
      <c r="AE472" s="60">
        <v>64.866100000000003</v>
      </c>
      <c r="AF472" s="60">
        <v>-147.85640000000001</v>
      </c>
      <c r="AG472" s="56">
        <v>155</v>
      </c>
      <c r="AH472" s="54" t="s">
        <v>468</v>
      </c>
      <c r="AI472" s="56"/>
      <c r="AJ472" s="56" t="s">
        <v>1057</v>
      </c>
      <c r="AK472" s="97"/>
      <c r="AL472" s="56" t="s">
        <v>1059</v>
      </c>
      <c r="AM472" s="52" t="s">
        <v>674</v>
      </c>
      <c r="AN472" s="83"/>
      <c r="AO472" s="97"/>
      <c r="AP472" s="63"/>
      <c r="AQ472" s="56"/>
    </row>
    <row r="473" spans="1:43" ht="55.5" customHeight="1" x14ac:dyDescent="0.25">
      <c r="A473" s="62"/>
      <c r="B473" s="52" t="s">
        <v>462</v>
      </c>
      <c r="C473" s="59" t="s">
        <v>493</v>
      </c>
      <c r="D473" s="52" t="s">
        <v>784</v>
      </c>
      <c r="E473" s="52" t="s">
        <v>251</v>
      </c>
      <c r="F473" s="28" t="s">
        <v>2214</v>
      </c>
      <c r="G473" s="83"/>
      <c r="H473" s="97"/>
      <c r="I473" s="83"/>
      <c r="J473" s="83"/>
      <c r="K473" s="102"/>
      <c r="L473" s="54"/>
      <c r="M473" s="55"/>
      <c r="N473" s="55"/>
      <c r="O473" s="55"/>
      <c r="P473" s="55">
        <v>0.39</v>
      </c>
      <c r="Q473" s="55">
        <v>0.19</v>
      </c>
      <c r="R473" s="54"/>
      <c r="S473" s="55"/>
      <c r="T473" s="55"/>
      <c r="U473" s="55"/>
      <c r="V473" s="55"/>
      <c r="W473" s="55"/>
      <c r="X473" s="54"/>
      <c r="Y473" s="55"/>
      <c r="Z473" s="55"/>
      <c r="AA473" s="55"/>
      <c r="AB473" s="55"/>
      <c r="AC473" s="55"/>
      <c r="AD473" s="52" t="s">
        <v>545</v>
      </c>
      <c r="AE473" s="60">
        <v>64.866100000000003</v>
      </c>
      <c r="AF473" s="60">
        <v>-147.85640000000001</v>
      </c>
      <c r="AG473" s="56">
        <v>155</v>
      </c>
      <c r="AH473" s="54" t="s">
        <v>468</v>
      </c>
      <c r="AI473" s="56"/>
      <c r="AJ473" s="56" t="s">
        <v>1057</v>
      </c>
      <c r="AK473" s="97"/>
      <c r="AL473" s="56" t="s">
        <v>1059</v>
      </c>
      <c r="AM473" s="52" t="s">
        <v>674</v>
      </c>
      <c r="AN473" s="83"/>
      <c r="AO473" s="97"/>
      <c r="AP473" s="63"/>
      <c r="AQ473" s="56"/>
    </row>
    <row r="474" spans="1:43" ht="55.5" customHeight="1" x14ac:dyDescent="0.25">
      <c r="A474" s="62"/>
      <c r="B474" s="52" t="s">
        <v>462</v>
      </c>
      <c r="C474" s="59" t="s">
        <v>465</v>
      </c>
      <c r="D474" s="52" t="s">
        <v>739</v>
      </c>
      <c r="E474" s="52" t="s">
        <v>360</v>
      </c>
      <c r="F474" s="28" t="s">
        <v>2214</v>
      </c>
      <c r="G474" s="83"/>
      <c r="H474" s="97"/>
      <c r="I474" s="83"/>
      <c r="J474" s="83"/>
      <c r="K474" s="102"/>
      <c r="L474" s="54"/>
      <c r="M474" s="55"/>
      <c r="N474" s="55"/>
      <c r="O474" s="55"/>
      <c r="P474" s="55">
        <v>0.45</v>
      </c>
      <c r="Q474" s="55">
        <v>0.19</v>
      </c>
      <c r="R474" s="54"/>
      <c r="S474" s="55"/>
      <c r="T474" s="55"/>
      <c r="U474" s="55"/>
      <c r="V474" s="55"/>
      <c r="W474" s="55"/>
      <c r="X474" s="54"/>
      <c r="Y474" s="55"/>
      <c r="Z474" s="55"/>
      <c r="AA474" s="55"/>
      <c r="AB474" s="55"/>
      <c r="AC474" s="55"/>
      <c r="AD474" s="52" t="s">
        <v>545</v>
      </c>
      <c r="AE474" s="60">
        <v>64.866100000000003</v>
      </c>
      <c r="AF474" s="60">
        <v>-147.85640000000001</v>
      </c>
      <c r="AG474" s="56">
        <v>155</v>
      </c>
      <c r="AH474" s="54" t="s">
        <v>468</v>
      </c>
      <c r="AI474" s="56"/>
      <c r="AJ474" s="56" t="s">
        <v>1057</v>
      </c>
      <c r="AK474" s="97"/>
      <c r="AL474" s="56" t="s">
        <v>1059</v>
      </c>
      <c r="AM474" s="52" t="s">
        <v>674</v>
      </c>
      <c r="AN474" s="83"/>
      <c r="AO474" s="97"/>
      <c r="AP474" s="63"/>
      <c r="AQ474" s="56"/>
    </row>
    <row r="475" spans="1:43" ht="55.5" customHeight="1" x14ac:dyDescent="0.25">
      <c r="A475" s="62"/>
      <c r="B475" s="52" t="s">
        <v>462</v>
      </c>
      <c r="C475" s="59" t="s">
        <v>466</v>
      </c>
      <c r="D475" s="52" t="s">
        <v>868</v>
      </c>
      <c r="E475" s="52" t="s">
        <v>714</v>
      </c>
      <c r="F475" s="28" t="s">
        <v>2214</v>
      </c>
      <c r="G475" s="83"/>
      <c r="H475" s="97"/>
      <c r="I475" s="83"/>
      <c r="J475" s="83"/>
      <c r="K475" s="102"/>
      <c r="L475" s="54"/>
      <c r="M475" s="55"/>
      <c r="N475" s="55"/>
      <c r="O475" s="55"/>
      <c r="P475" s="55">
        <v>0.45</v>
      </c>
      <c r="Q475" s="55">
        <v>0.17</v>
      </c>
      <c r="R475" s="54"/>
      <c r="S475" s="55"/>
      <c r="T475" s="55"/>
      <c r="U475" s="55"/>
      <c r="V475" s="55"/>
      <c r="W475" s="55"/>
      <c r="X475" s="54"/>
      <c r="Y475" s="55"/>
      <c r="Z475" s="55"/>
      <c r="AA475" s="55"/>
      <c r="AB475" s="55"/>
      <c r="AC475" s="55"/>
      <c r="AD475" s="53" t="s">
        <v>545</v>
      </c>
      <c r="AE475" s="6">
        <v>64.866100000000003</v>
      </c>
      <c r="AF475" s="6">
        <v>-147.85640000000001</v>
      </c>
      <c r="AG475" s="30">
        <v>155</v>
      </c>
      <c r="AH475" s="54" t="s">
        <v>468</v>
      </c>
      <c r="AI475" s="56"/>
      <c r="AJ475" s="56" t="s">
        <v>1057</v>
      </c>
      <c r="AK475" s="97"/>
      <c r="AL475" s="56" t="s">
        <v>1059</v>
      </c>
      <c r="AM475" s="52" t="s">
        <v>674</v>
      </c>
      <c r="AN475" s="83"/>
      <c r="AO475" s="97"/>
      <c r="AP475" s="63"/>
      <c r="AQ475" s="56"/>
    </row>
    <row r="476" spans="1:43" ht="55.5" customHeight="1" x14ac:dyDescent="0.25">
      <c r="A476" s="62"/>
      <c r="B476" s="52" t="s">
        <v>462</v>
      </c>
      <c r="C476" s="59" t="s">
        <v>463</v>
      </c>
      <c r="D476" s="52" t="s">
        <v>780</v>
      </c>
      <c r="E476" s="52" t="s">
        <v>360</v>
      </c>
      <c r="F476" s="28" t="s">
        <v>2214</v>
      </c>
      <c r="G476" s="83"/>
      <c r="H476" s="97"/>
      <c r="I476" s="83"/>
      <c r="J476" s="83"/>
      <c r="K476" s="102"/>
      <c r="L476" s="54"/>
      <c r="M476" s="55"/>
      <c r="N476" s="55"/>
      <c r="O476" s="55"/>
      <c r="P476" s="55">
        <v>0.4</v>
      </c>
      <c r="Q476" s="55">
        <v>0.22</v>
      </c>
      <c r="R476" s="54"/>
      <c r="S476" s="55"/>
      <c r="T476" s="55"/>
      <c r="U476" s="55"/>
      <c r="V476" s="55"/>
      <c r="W476" s="55"/>
      <c r="X476" s="54"/>
      <c r="Y476" s="55"/>
      <c r="Z476" s="55"/>
      <c r="AA476" s="55"/>
      <c r="AB476" s="55"/>
      <c r="AC476" s="55"/>
      <c r="AD476" s="52" t="s">
        <v>546</v>
      </c>
      <c r="AE476" s="60">
        <v>64.867500000000007</v>
      </c>
      <c r="AF476" s="60">
        <v>-147.858</v>
      </c>
      <c r="AG476" s="56">
        <v>156</v>
      </c>
      <c r="AH476" s="54" t="s">
        <v>469</v>
      </c>
      <c r="AI476" s="56"/>
      <c r="AJ476" s="56" t="s">
        <v>1057</v>
      </c>
      <c r="AK476" s="97"/>
      <c r="AL476" s="56" t="s">
        <v>1058</v>
      </c>
      <c r="AM476" s="52" t="s">
        <v>674</v>
      </c>
      <c r="AN476" s="83"/>
      <c r="AO476" s="97" t="s">
        <v>2211</v>
      </c>
      <c r="AP476" s="63"/>
      <c r="AQ476" s="56"/>
    </row>
    <row r="477" spans="1:43" ht="55.5" customHeight="1" x14ac:dyDescent="0.25">
      <c r="A477" s="62"/>
      <c r="B477" s="52" t="s">
        <v>462</v>
      </c>
      <c r="C477" s="59" t="s">
        <v>464</v>
      </c>
      <c r="D477" s="52" t="s">
        <v>867</v>
      </c>
      <c r="E477" s="52" t="s">
        <v>308</v>
      </c>
      <c r="F477" s="28" t="s">
        <v>2213</v>
      </c>
      <c r="G477" s="83"/>
      <c r="H477" s="97"/>
      <c r="I477" s="83"/>
      <c r="J477" s="83"/>
      <c r="K477" s="102"/>
      <c r="L477" s="54"/>
      <c r="M477" s="55"/>
      <c r="N477" s="55"/>
      <c r="O477" s="55"/>
      <c r="P477" s="55">
        <v>0.37</v>
      </c>
      <c r="Q477" s="55">
        <v>0.2</v>
      </c>
      <c r="R477" s="54"/>
      <c r="S477" s="55"/>
      <c r="T477" s="55"/>
      <c r="U477" s="55"/>
      <c r="V477" s="55"/>
      <c r="W477" s="55"/>
      <c r="X477" s="54"/>
      <c r="Y477" s="55"/>
      <c r="Z477" s="55"/>
      <c r="AA477" s="55"/>
      <c r="AB477" s="55"/>
      <c r="AC477" s="55"/>
      <c r="AD477" s="52" t="s">
        <v>546</v>
      </c>
      <c r="AE477" s="60">
        <v>64.867500000000007</v>
      </c>
      <c r="AF477" s="60">
        <v>-147.858</v>
      </c>
      <c r="AG477" s="56">
        <v>156</v>
      </c>
      <c r="AH477" s="54" t="s">
        <v>469</v>
      </c>
      <c r="AI477" s="56"/>
      <c r="AJ477" s="56" t="s">
        <v>1057</v>
      </c>
      <c r="AK477" s="97"/>
      <c r="AL477" s="56" t="s">
        <v>1058</v>
      </c>
      <c r="AM477" s="52" t="s">
        <v>674</v>
      </c>
      <c r="AN477" s="83"/>
      <c r="AO477" s="97"/>
      <c r="AP477" s="63"/>
      <c r="AQ477" s="56"/>
    </row>
    <row r="478" spans="1:43" ht="55.5" customHeight="1" x14ac:dyDescent="0.25">
      <c r="A478" s="62"/>
      <c r="B478" s="52" t="s">
        <v>462</v>
      </c>
      <c r="C478" s="59" t="s">
        <v>493</v>
      </c>
      <c r="D478" s="52" t="s">
        <v>784</v>
      </c>
      <c r="E478" s="52" t="s">
        <v>251</v>
      </c>
      <c r="F478" s="28" t="s">
        <v>2214</v>
      </c>
      <c r="G478" s="83"/>
      <c r="H478" s="97"/>
      <c r="I478" s="83"/>
      <c r="J478" s="83"/>
      <c r="K478" s="102"/>
      <c r="L478" s="54"/>
      <c r="M478" s="55"/>
      <c r="N478" s="55"/>
      <c r="O478" s="55"/>
      <c r="P478" s="55">
        <v>0.35</v>
      </c>
      <c r="Q478" s="55">
        <v>0.21</v>
      </c>
      <c r="R478" s="54"/>
      <c r="S478" s="55"/>
      <c r="T478" s="55"/>
      <c r="U478" s="55"/>
      <c r="V478" s="55"/>
      <c r="W478" s="55"/>
      <c r="X478" s="54"/>
      <c r="Y478" s="55"/>
      <c r="Z478" s="55"/>
      <c r="AA478" s="55"/>
      <c r="AB478" s="55"/>
      <c r="AC478" s="55"/>
      <c r="AD478" s="52" t="s">
        <v>546</v>
      </c>
      <c r="AE478" s="60">
        <v>64.867500000000007</v>
      </c>
      <c r="AF478" s="60">
        <v>-147.858</v>
      </c>
      <c r="AG478" s="56">
        <v>156</v>
      </c>
      <c r="AH478" s="54" t="s">
        <v>469</v>
      </c>
      <c r="AI478" s="56"/>
      <c r="AJ478" s="56" t="s">
        <v>1057</v>
      </c>
      <c r="AK478" s="97"/>
      <c r="AL478" s="56" t="s">
        <v>1058</v>
      </c>
      <c r="AM478" s="52" t="s">
        <v>674</v>
      </c>
      <c r="AN478" s="83"/>
      <c r="AO478" s="97"/>
      <c r="AP478" s="63"/>
      <c r="AQ478" s="56"/>
    </row>
    <row r="479" spans="1:43" ht="55.5" customHeight="1" x14ac:dyDescent="0.25">
      <c r="A479" s="62"/>
      <c r="B479" s="52" t="s">
        <v>462</v>
      </c>
      <c r="C479" s="59" t="s">
        <v>465</v>
      </c>
      <c r="D479" s="52" t="s">
        <v>739</v>
      </c>
      <c r="E479" s="52" t="s">
        <v>360</v>
      </c>
      <c r="F479" s="28" t="s">
        <v>2214</v>
      </c>
      <c r="G479" s="83"/>
      <c r="H479" s="97"/>
      <c r="I479" s="83"/>
      <c r="J479" s="83"/>
      <c r="K479" s="102"/>
      <c r="L479" s="54"/>
      <c r="M479" s="55"/>
      <c r="N479" s="55"/>
      <c r="O479" s="55"/>
      <c r="P479" s="55">
        <v>0.4</v>
      </c>
      <c r="Q479" s="55">
        <v>0.2</v>
      </c>
      <c r="R479" s="54"/>
      <c r="S479" s="55"/>
      <c r="T479" s="55"/>
      <c r="U479" s="55"/>
      <c r="V479" s="55"/>
      <c r="W479" s="55"/>
      <c r="X479" s="54"/>
      <c r="Y479" s="55"/>
      <c r="Z479" s="55"/>
      <c r="AA479" s="55"/>
      <c r="AB479" s="55"/>
      <c r="AC479" s="55"/>
      <c r="AD479" s="52" t="s">
        <v>546</v>
      </c>
      <c r="AE479" s="60">
        <v>64.867500000000007</v>
      </c>
      <c r="AF479" s="60">
        <v>-147.858</v>
      </c>
      <c r="AG479" s="56">
        <v>156</v>
      </c>
      <c r="AH479" s="54" t="s">
        <v>469</v>
      </c>
      <c r="AI479" s="56"/>
      <c r="AJ479" s="56" t="s">
        <v>1057</v>
      </c>
      <c r="AK479" s="97"/>
      <c r="AL479" s="56" t="s">
        <v>1058</v>
      </c>
      <c r="AM479" s="52" t="s">
        <v>674</v>
      </c>
      <c r="AN479" s="83"/>
      <c r="AO479" s="97"/>
      <c r="AP479" s="63"/>
      <c r="AQ479" s="56"/>
    </row>
    <row r="480" spans="1:43" s="16" customFormat="1" ht="55.5" customHeight="1" x14ac:dyDescent="0.25">
      <c r="A480" s="64"/>
      <c r="B480" s="53" t="s">
        <v>462</v>
      </c>
      <c r="C480" s="10" t="s">
        <v>466</v>
      </c>
      <c r="D480" s="53" t="s">
        <v>868</v>
      </c>
      <c r="E480" s="53" t="s">
        <v>714</v>
      </c>
      <c r="F480" s="28" t="s">
        <v>2214</v>
      </c>
      <c r="G480" s="84"/>
      <c r="H480" s="98"/>
      <c r="I480" s="84"/>
      <c r="J480" s="84"/>
      <c r="K480" s="103"/>
      <c r="L480" s="12"/>
      <c r="M480" s="1"/>
      <c r="N480" s="1"/>
      <c r="O480" s="1"/>
      <c r="P480" s="1">
        <v>0.39</v>
      </c>
      <c r="Q480" s="1">
        <v>0.21</v>
      </c>
      <c r="R480" s="12"/>
      <c r="S480" s="1"/>
      <c r="T480" s="1"/>
      <c r="U480" s="1"/>
      <c r="V480" s="1"/>
      <c r="W480" s="1"/>
      <c r="X480" s="12"/>
      <c r="Y480" s="1"/>
      <c r="Z480" s="1"/>
      <c r="AA480" s="1"/>
      <c r="AB480" s="1"/>
      <c r="AC480" s="1"/>
      <c r="AD480" s="53" t="s">
        <v>546</v>
      </c>
      <c r="AE480" s="6">
        <v>64.867500000000007</v>
      </c>
      <c r="AF480" s="6">
        <v>-147.858</v>
      </c>
      <c r="AG480" s="58">
        <v>156</v>
      </c>
      <c r="AH480" s="12" t="s">
        <v>469</v>
      </c>
      <c r="AI480" s="58"/>
      <c r="AJ480" s="58" t="s">
        <v>1057</v>
      </c>
      <c r="AK480" s="98"/>
      <c r="AL480" s="58" t="s">
        <v>1058</v>
      </c>
      <c r="AM480" s="53" t="s">
        <v>674</v>
      </c>
      <c r="AN480" s="84"/>
      <c r="AO480" s="98"/>
      <c r="AP480" s="65"/>
      <c r="AQ480" s="58"/>
    </row>
    <row r="481" spans="1:43" s="15" customFormat="1" ht="55.5" customHeight="1" x14ac:dyDescent="0.25">
      <c r="A481" s="66">
        <v>99</v>
      </c>
      <c r="B481" s="51" t="s">
        <v>76</v>
      </c>
      <c r="C481" s="32" t="s">
        <v>78</v>
      </c>
      <c r="D481" s="51" t="s">
        <v>869</v>
      </c>
      <c r="E481" s="51" t="s">
        <v>270</v>
      </c>
      <c r="F481" s="82" t="s">
        <v>2221</v>
      </c>
      <c r="G481" s="82" t="s">
        <v>2222</v>
      </c>
      <c r="H481" s="96" t="s">
        <v>2449</v>
      </c>
      <c r="I481" s="82" t="s">
        <v>2203</v>
      </c>
      <c r="J481" s="82" t="s">
        <v>2220</v>
      </c>
      <c r="K481" s="88" t="s">
        <v>2223</v>
      </c>
      <c r="L481" s="13">
        <v>0.25</v>
      </c>
      <c r="M481" s="5">
        <v>0.2</v>
      </c>
      <c r="N481" s="5"/>
      <c r="O481" s="5"/>
      <c r="P481" s="5"/>
      <c r="Q481" s="5"/>
      <c r="R481" s="13">
        <v>0.71</v>
      </c>
      <c r="S481" s="5">
        <v>0.24</v>
      </c>
      <c r="T481" s="5"/>
      <c r="U481" s="5"/>
      <c r="V481" s="5"/>
      <c r="W481" s="5"/>
      <c r="X481" s="13">
        <f>L481+R481</f>
        <v>0.96</v>
      </c>
      <c r="Y481" s="55">
        <f>SQRT(M481^2+S481^2)</f>
        <v>0.31240998703626621</v>
      </c>
      <c r="Z481" s="55"/>
      <c r="AA481" s="55"/>
      <c r="AB481" s="55"/>
      <c r="AC481" s="5"/>
      <c r="AD481" s="4" t="s">
        <v>285</v>
      </c>
      <c r="AE481" s="8">
        <v>-31.755600000000001</v>
      </c>
      <c r="AF481" s="8">
        <v>115.9609</v>
      </c>
      <c r="AG481" s="31">
        <v>48</v>
      </c>
      <c r="AH481" s="13">
        <v>2.5</v>
      </c>
      <c r="AI481" s="57"/>
      <c r="AJ481" s="57" t="s">
        <v>287</v>
      </c>
      <c r="AK481" s="96" t="s">
        <v>284</v>
      </c>
      <c r="AL481" s="57" t="s">
        <v>1060</v>
      </c>
      <c r="AM481" s="51" t="s">
        <v>671</v>
      </c>
      <c r="AN481" s="82" t="s">
        <v>2219</v>
      </c>
      <c r="AO481" s="96" t="s">
        <v>1061</v>
      </c>
      <c r="AP481" s="67">
        <v>4</v>
      </c>
      <c r="AQ481" s="57"/>
    </row>
    <row r="482" spans="1:43" ht="55.5" customHeight="1" x14ac:dyDescent="0.25">
      <c r="A482" s="62"/>
      <c r="B482" s="52" t="s">
        <v>76</v>
      </c>
      <c r="C482" s="59" t="s">
        <v>78</v>
      </c>
      <c r="D482" s="52" t="s">
        <v>869</v>
      </c>
      <c r="E482" s="52" t="s">
        <v>270</v>
      </c>
      <c r="F482" s="83"/>
      <c r="G482" s="83"/>
      <c r="H482" s="97"/>
      <c r="I482" s="83"/>
      <c r="J482" s="83"/>
      <c r="K482" s="89"/>
      <c r="L482" s="54">
        <v>0.52</v>
      </c>
      <c r="M482" s="55">
        <v>0.12</v>
      </c>
      <c r="N482" s="55"/>
      <c r="O482" s="55"/>
      <c r="P482" s="55"/>
      <c r="Q482" s="55"/>
      <c r="R482" s="54">
        <v>0.32</v>
      </c>
      <c r="S482" s="55">
        <v>7.0000000000000007E-2</v>
      </c>
      <c r="T482" s="55"/>
      <c r="U482" s="55"/>
      <c r="V482" s="55"/>
      <c r="W482" s="55"/>
      <c r="X482" s="54">
        <f t="shared" ref="X482:X489" si="32">L482+R482</f>
        <v>0.84000000000000008</v>
      </c>
      <c r="Y482" s="55">
        <f t="shared" ref="Y482:Y489" si="33">SQRT(M482^2+S482^2)</f>
        <v>0.13892443989449804</v>
      </c>
      <c r="Z482" s="55"/>
      <c r="AA482" s="55"/>
      <c r="AB482" s="55"/>
      <c r="AC482" s="55"/>
      <c r="AD482" s="52" t="s">
        <v>286</v>
      </c>
      <c r="AE482" s="60">
        <v>-31.757400000000001</v>
      </c>
      <c r="AF482" s="60">
        <v>115.959</v>
      </c>
      <c r="AG482" s="56">
        <v>51</v>
      </c>
      <c r="AH482" s="54">
        <v>4</v>
      </c>
      <c r="AI482" s="56"/>
      <c r="AJ482" s="56" t="s">
        <v>288</v>
      </c>
      <c r="AK482" s="97"/>
      <c r="AL482" s="56" t="s">
        <v>1060</v>
      </c>
      <c r="AM482" s="52" t="s">
        <v>671</v>
      </c>
      <c r="AN482" s="83"/>
      <c r="AO482" s="97"/>
      <c r="AP482" s="63">
        <v>4</v>
      </c>
      <c r="AQ482" s="56"/>
    </row>
    <row r="483" spans="1:43" ht="55.5" customHeight="1" x14ac:dyDescent="0.25">
      <c r="A483" s="62"/>
      <c r="B483" s="52" t="s">
        <v>76</v>
      </c>
      <c r="C483" s="33" t="s">
        <v>77</v>
      </c>
      <c r="D483" s="52" t="s">
        <v>870</v>
      </c>
      <c r="E483" s="52" t="s">
        <v>270</v>
      </c>
      <c r="F483" s="83"/>
      <c r="G483" s="83"/>
      <c r="H483" s="97"/>
      <c r="I483" s="83"/>
      <c r="J483" s="83"/>
      <c r="K483" s="89"/>
      <c r="L483" s="54">
        <v>0.38</v>
      </c>
      <c r="M483" s="55">
        <v>0.1</v>
      </c>
      <c r="N483" s="55"/>
      <c r="O483" s="55"/>
      <c r="P483" s="55"/>
      <c r="Q483" s="55"/>
      <c r="R483" s="54">
        <v>0.34</v>
      </c>
      <c r="S483" s="55">
        <v>0.03</v>
      </c>
      <c r="T483" s="55"/>
      <c r="U483" s="55"/>
      <c r="V483" s="55"/>
      <c r="W483" s="55"/>
      <c r="X483" s="54">
        <f t="shared" si="32"/>
        <v>0.72</v>
      </c>
      <c r="Y483" s="55">
        <f t="shared" si="33"/>
        <v>0.1044030650891055</v>
      </c>
      <c r="Z483" s="55"/>
      <c r="AA483" s="55"/>
      <c r="AB483" s="55"/>
      <c r="AC483" s="55"/>
      <c r="AD483" s="53" t="s">
        <v>286</v>
      </c>
      <c r="AE483" s="6">
        <v>-31.757400000000001</v>
      </c>
      <c r="AF483" s="6">
        <v>115.959</v>
      </c>
      <c r="AG483" s="30">
        <v>51</v>
      </c>
      <c r="AH483" s="54">
        <v>4</v>
      </c>
      <c r="AI483" s="56"/>
      <c r="AJ483" s="56" t="s">
        <v>288</v>
      </c>
      <c r="AK483" s="97"/>
      <c r="AL483" s="56" t="s">
        <v>1060</v>
      </c>
      <c r="AM483" s="52" t="s">
        <v>671</v>
      </c>
      <c r="AN483" s="83"/>
      <c r="AO483" s="97"/>
      <c r="AP483" s="63">
        <v>4</v>
      </c>
      <c r="AQ483" s="56"/>
    </row>
    <row r="484" spans="1:43" ht="55.5" customHeight="1" x14ac:dyDescent="0.25">
      <c r="A484" s="62"/>
      <c r="B484" s="52" t="s">
        <v>76</v>
      </c>
      <c r="C484" s="32" t="s">
        <v>77</v>
      </c>
      <c r="D484" s="52" t="s">
        <v>870</v>
      </c>
      <c r="E484" s="52" t="s">
        <v>270</v>
      </c>
      <c r="F484" s="83"/>
      <c r="G484" s="83"/>
      <c r="H484" s="97"/>
      <c r="I484" s="83"/>
      <c r="J484" s="83"/>
      <c r="K484" s="89"/>
      <c r="L484" s="54">
        <v>0.7</v>
      </c>
      <c r="M484" s="55">
        <v>0.03</v>
      </c>
      <c r="N484" s="55"/>
      <c r="O484" s="55"/>
      <c r="P484" s="55"/>
      <c r="Q484" s="55"/>
      <c r="R484" s="54">
        <v>0.22</v>
      </c>
      <c r="S484" s="55">
        <v>0.04</v>
      </c>
      <c r="T484" s="55"/>
      <c r="U484" s="55"/>
      <c r="V484" s="55"/>
      <c r="W484" s="55"/>
      <c r="X484" s="54">
        <f t="shared" si="32"/>
        <v>0.91999999999999993</v>
      </c>
      <c r="Y484" s="55">
        <f t="shared" si="33"/>
        <v>0.05</v>
      </c>
      <c r="Z484" s="55"/>
      <c r="AA484" s="55"/>
      <c r="AB484" s="55"/>
      <c r="AC484" s="55"/>
      <c r="AD484" s="4" t="s">
        <v>290</v>
      </c>
      <c r="AE484" s="8">
        <v>-31.754999999999999</v>
      </c>
      <c r="AF484" s="8">
        <v>115.9558</v>
      </c>
      <c r="AG484" s="31">
        <v>53</v>
      </c>
      <c r="AH484" s="54">
        <v>9</v>
      </c>
      <c r="AI484" s="56" t="s">
        <v>289</v>
      </c>
      <c r="AJ484" s="56"/>
      <c r="AK484" s="97"/>
      <c r="AL484" s="56" t="s">
        <v>1060</v>
      </c>
      <c r="AM484" s="52" t="s">
        <v>671</v>
      </c>
      <c r="AN484" s="83"/>
      <c r="AO484" s="97"/>
      <c r="AP484" s="63">
        <v>4</v>
      </c>
      <c r="AQ484" s="56"/>
    </row>
    <row r="485" spans="1:43" ht="55.5" customHeight="1" x14ac:dyDescent="0.25">
      <c r="A485" s="62"/>
      <c r="B485" s="52" t="s">
        <v>76</v>
      </c>
      <c r="C485" s="32" t="s">
        <v>77</v>
      </c>
      <c r="D485" s="52" t="s">
        <v>870</v>
      </c>
      <c r="E485" s="52" t="s">
        <v>270</v>
      </c>
      <c r="F485" s="83"/>
      <c r="G485" s="83"/>
      <c r="H485" s="97"/>
      <c r="I485" s="83"/>
      <c r="J485" s="83"/>
      <c r="K485" s="89"/>
      <c r="L485" s="54">
        <v>0.9</v>
      </c>
      <c r="M485" s="55">
        <v>0.06</v>
      </c>
      <c r="N485" s="55"/>
      <c r="O485" s="55"/>
      <c r="P485" s="55"/>
      <c r="Q485" s="55"/>
      <c r="R485" s="54">
        <v>0</v>
      </c>
      <c r="S485" s="55">
        <v>0</v>
      </c>
      <c r="T485" s="55"/>
      <c r="U485" s="55"/>
      <c r="V485" s="55"/>
      <c r="W485" s="55"/>
      <c r="X485" s="54">
        <f t="shared" si="32"/>
        <v>0.9</v>
      </c>
      <c r="Y485" s="55">
        <f t="shared" si="33"/>
        <v>0.06</v>
      </c>
      <c r="Z485" s="55"/>
      <c r="AA485" s="55"/>
      <c r="AB485" s="55"/>
      <c r="AC485" s="55"/>
      <c r="AD485" s="4" t="s">
        <v>291</v>
      </c>
      <c r="AE485" s="8">
        <v>-31.757300000000001</v>
      </c>
      <c r="AF485" s="8">
        <v>115.9545</v>
      </c>
      <c r="AG485" s="31">
        <v>69</v>
      </c>
      <c r="AH485" s="54">
        <v>30</v>
      </c>
      <c r="AI485" s="56" t="s">
        <v>203</v>
      </c>
      <c r="AJ485" s="56"/>
      <c r="AK485" s="97"/>
      <c r="AL485" s="56" t="s">
        <v>1060</v>
      </c>
      <c r="AM485" s="52" t="s">
        <v>671</v>
      </c>
      <c r="AN485" s="83"/>
      <c r="AO485" s="97"/>
      <c r="AP485" s="63">
        <v>4</v>
      </c>
      <c r="AQ485" s="56"/>
    </row>
    <row r="486" spans="1:43" ht="55.5" customHeight="1" x14ac:dyDescent="0.25">
      <c r="A486" s="62"/>
      <c r="B486" s="52" t="s">
        <v>76</v>
      </c>
      <c r="C486" s="32" t="s">
        <v>79</v>
      </c>
      <c r="D486" s="52" t="s">
        <v>871</v>
      </c>
      <c r="E486" s="52" t="s">
        <v>896</v>
      </c>
      <c r="F486" s="83"/>
      <c r="G486" s="83"/>
      <c r="H486" s="97"/>
      <c r="I486" s="83"/>
      <c r="J486" s="83"/>
      <c r="K486" s="89"/>
      <c r="L486" s="54">
        <v>0.46</v>
      </c>
      <c r="M486" s="55">
        <v>0.08</v>
      </c>
      <c r="N486" s="55"/>
      <c r="O486" s="55"/>
      <c r="P486" s="55"/>
      <c r="Q486" s="55"/>
      <c r="R486" s="54">
        <v>0.41</v>
      </c>
      <c r="S486" s="55">
        <v>0.02</v>
      </c>
      <c r="T486" s="55"/>
      <c r="U486" s="55"/>
      <c r="V486" s="55"/>
      <c r="W486" s="55"/>
      <c r="X486" s="54">
        <f t="shared" si="32"/>
        <v>0.87</v>
      </c>
      <c r="Y486" s="55">
        <f t="shared" si="33"/>
        <v>8.2462112512353219E-2</v>
      </c>
      <c r="Z486" s="55"/>
      <c r="AA486" s="55"/>
      <c r="AB486" s="55"/>
      <c r="AC486" s="55"/>
      <c r="AD486" s="4" t="s">
        <v>285</v>
      </c>
      <c r="AE486" s="8">
        <v>-31.755600000000001</v>
      </c>
      <c r="AF486" s="8">
        <v>115.9609</v>
      </c>
      <c r="AG486" s="31">
        <v>48</v>
      </c>
      <c r="AH486" s="54">
        <v>2.5</v>
      </c>
      <c r="AI486" s="56"/>
      <c r="AJ486" s="56" t="s">
        <v>287</v>
      </c>
      <c r="AK486" s="97"/>
      <c r="AL486" s="56" t="s">
        <v>1060</v>
      </c>
      <c r="AM486" s="52" t="s">
        <v>671</v>
      </c>
      <c r="AN486" s="83"/>
      <c r="AO486" s="97"/>
      <c r="AP486" s="63">
        <v>4</v>
      </c>
      <c r="AQ486" s="56"/>
    </row>
    <row r="487" spans="1:43" ht="55.5" customHeight="1" x14ac:dyDescent="0.25">
      <c r="A487" s="62"/>
      <c r="B487" s="52" t="s">
        <v>76</v>
      </c>
      <c r="C487" s="32" t="s">
        <v>79</v>
      </c>
      <c r="D487" s="52" t="s">
        <v>871</v>
      </c>
      <c r="E487" s="52" t="s">
        <v>896</v>
      </c>
      <c r="F487" s="83"/>
      <c r="G487" s="83"/>
      <c r="H487" s="97"/>
      <c r="I487" s="83"/>
      <c r="J487" s="83"/>
      <c r="K487" s="89"/>
      <c r="L487" s="54">
        <v>0.8</v>
      </c>
      <c r="M487" s="55">
        <v>0.12</v>
      </c>
      <c r="N487" s="55"/>
      <c r="O487" s="55"/>
      <c r="P487" s="55"/>
      <c r="Q487" s="55"/>
      <c r="R487" s="54">
        <v>0.08</v>
      </c>
      <c r="S487" s="55">
        <v>0.02</v>
      </c>
      <c r="T487" s="55"/>
      <c r="U487" s="55"/>
      <c r="V487" s="55"/>
      <c r="W487" s="55"/>
      <c r="X487" s="54">
        <f t="shared" si="32"/>
        <v>0.88</v>
      </c>
      <c r="Y487" s="55">
        <f t="shared" si="33"/>
        <v>0.1216552506059644</v>
      </c>
      <c r="Z487" s="55"/>
      <c r="AA487" s="55"/>
      <c r="AB487" s="55"/>
      <c r="AC487" s="55"/>
      <c r="AD487" s="4" t="s">
        <v>286</v>
      </c>
      <c r="AE487" s="8">
        <v>-31.757400000000001</v>
      </c>
      <c r="AF487" s="8">
        <v>115.959</v>
      </c>
      <c r="AG487" s="31">
        <v>51</v>
      </c>
      <c r="AH487" s="54">
        <v>4</v>
      </c>
      <c r="AI487" s="56"/>
      <c r="AJ487" s="56" t="s">
        <v>288</v>
      </c>
      <c r="AK487" s="97"/>
      <c r="AL487" s="56" t="s">
        <v>1060</v>
      </c>
      <c r="AM487" s="52" t="s">
        <v>671</v>
      </c>
      <c r="AN487" s="83"/>
      <c r="AO487" s="97"/>
      <c r="AP487" s="63">
        <v>4</v>
      </c>
      <c r="AQ487" s="56"/>
    </row>
    <row r="488" spans="1:43" ht="55.5" customHeight="1" x14ac:dyDescent="0.25">
      <c r="A488" s="62"/>
      <c r="B488" s="52" t="s">
        <v>76</v>
      </c>
      <c r="C488" s="32" t="s">
        <v>79</v>
      </c>
      <c r="D488" s="52" t="s">
        <v>871</v>
      </c>
      <c r="E488" s="52" t="s">
        <v>896</v>
      </c>
      <c r="F488" s="83"/>
      <c r="G488" s="83"/>
      <c r="H488" s="97"/>
      <c r="I488" s="83"/>
      <c r="J488" s="83"/>
      <c r="K488" s="89"/>
      <c r="L488" s="54">
        <v>0.86</v>
      </c>
      <c r="M488" s="55">
        <v>0.08</v>
      </c>
      <c r="N488" s="55"/>
      <c r="O488" s="55"/>
      <c r="P488" s="55"/>
      <c r="Q488" s="55"/>
      <c r="R488" s="54">
        <v>7.0000000000000007E-2</v>
      </c>
      <c r="S488" s="55">
        <v>0.01</v>
      </c>
      <c r="T488" s="55"/>
      <c r="U488" s="55"/>
      <c r="V488" s="55"/>
      <c r="W488" s="55"/>
      <c r="X488" s="54">
        <f t="shared" si="32"/>
        <v>0.92999999999999994</v>
      </c>
      <c r="Y488" s="55">
        <f t="shared" si="33"/>
        <v>8.06225774829855E-2</v>
      </c>
      <c r="Z488" s="55"/>
      <c r="AA488" s="55"/>
      <c r="AB488" s="55"/>
      <c r="AC488" s="55"/>
      <c r="AD488" s="4" t="s">
        <v>290</v>
      </c>
      <c r="AE488" s="8">
        <v>-31.754999999999999</v>
      </c>
      <c r="AF488" s="8">
        <v>115.9558</v>
      </c>
      <c r="AG488" s="31">
        <v>53</v>
      </c>
      <c r="AH488" s="54">
        <v>9</v>
      </c>
      <c r="AI488" s="56" t="s">
        <v>289</v>
      </c>
      <c r="AJ488" s="56"/>
      <c r="AK488" s="97"/>
      <c r="AL488" s="56" t="s">
        <v>1060</v>
      </c>
      <c r="AM488" s="52" t="s">
        <v>671</v>
      </c>
      <c r="AN488" s="83"/>
      <c r="AO488" s="97"/>
      <c r="AP488" s="63">
        <v>4</v>
      </c>
      <c r="AQ488" s="56"/>
    </row>
    <row r="489" spans="1:43" s="16" customFormat="1" ht="55.5" customHeight="1" x14ac:dyDescent="0.25">
      <c r="A489" s="64"/>
      <c r="B489" s="53" t="s">
        <v>76</v>
      </c>
      <c r="C489" s="10" t="s">
        <v>79</v>
      </c>
      <c r="D489" s="53" t="s">
        <v>871</v>
      </c>
      <c r="E489" s="53" t="s">
        <v>896</v>
      </c>
      <c r="F489" s="84"/>
      <c r="G489" s="84"/>
      <c r="H489" s="98"/>
      <c r="I489" s="84"/>
      <c r="J489" s="84"/>
      <c r="K489" s="90"/>
      <c r="L489" s="12">
        <v>0.09</v>
      </c>
      <c r="M489" s="1">
        <v>0.01</v>
      </c>
      <c r="N489" s="1"/>
      <c r="O489" s="1"/>
      <c r="P489" s="1"/>
      <c r="Q489" s="1"/>
      <c r="R489" s="12">
        <v>0</v>
      </c>
      <c r="S489" s="1">
        <v>0</v>
      </c>
      <c r="T489" s="1"/>
      <c r="U489" s="1"/>
      <c r="V489" s="1"/>
      <c r="W489" s="1"/>
      <c r="X489" s="54">
        <f t="shared" si="32"/>
        <v>0.09</v>
      </c>
      <c r="Y489" s="1">
        <f t="shared" si="33"/>
        <v>0.01</v>
      </c>
      <c r="Z489" s="1"/>
      <c r="AA489" s="1"/>
      <c r="AB489" s="1"/>
      <c r="AC489" s="1"/>
      <c r="AD489" s="53" t="s">
        <v>291</v>
      </c>
      <c r="AE489" s="6">
        <v>-31.757300000000001</v>
      </c>
      <c r="AF489" s="6">
        <v>115.9545</v>
      </c>
      <c r="AG489" s="58">
        <v>69</v>
      </c>
      <c r="AH489" s="12">
        <v>30</v>
      </c>
      <c r="AI489" s="58" t="s">
        <v>203</v>
      </c>
      <c r="AJ489" s="58"/>
      <c r="AK489" s="98"/>
      <c r="AL489" s="58" t="s">
        <v>1060</v>
      </c>
      <c r="AM489" s="53" t="s">
        <v>671</v>
      </c>
      <c r="AN489" s="84"/>
      <c r="AO489" s="98"/>
      <c r="AP489" s="63">
        <v>4</v>
      </c>
      <c r="AQ489" s="58"/>
    </row>
    <row r="490" spans="1:43" s="15" customFormat="1" ht="55.5" customHeight="1" x14ac:dyDescent="0.25">
      <c r="A490" s="66">
        <v>100</v>
      </c>
      <c r="B490" s="51" t="s">
        <v>1062</v>
      </c>
      <c r="C490" s="9" t="s">
        <v>72</v>
      </c>
      <c r="D490" s="51" t="s">
        <v>818</v>
      </c>
      <c r="E490" s="51" t="s">
        <v>880</v>
      </c>
      <c r="F490" s="27" t="s">
        <v>2228</v>
      </c>
      <c r="G490" s="82" t="s">
        <v>2236</v>
      </c>
      <c r="H490" s="96" t="s">
        <v>2450</v>
      </c>
      <c r="I490" s="82" t="s">
        <v>2237</v>
      </c>
      <c r="J490" s="96" t="s">
        <v>2233</v>
      </c>
      <c r="K490" s="85" t="s">
        <v>2239</v>
      </c>
      <c r="L490" s="13"/>
      <c r="M490" s="5"/>
      <c r="N490" s="57"/>
      <c r="O490" s="57"/>
      <c r="P490" s="5">
        <v>0.3</v>
      </c>
      <c r="Q490" s="5">
        <v>0.2</v>
      </c>
      <c r="R490" s="13"/>
      <c r="S490" s="5"/>
      <c r="T490" s="5"/>
      <c r="U490" s="5"/>
      <c r="V490" s="5">
        <v>0</v>
      </c>
      <c r="W490" s="5">
        <v>0</v>
      </c>
      <c r="X490" s="13"/>
      <c r="Y490" s="55"/>
      <c r="Z490" s="55"/>
      <c r="AA490" s="55"/>
      <c r="AB490" s="5">
        <v>0.3</v>
      </c>
      <c r="AC490" s="5">
        <v>0.2</v>
      </c>
      <c r="AD490" s="51" t="s">
        <v>495</v>
      </c>
      <c r="AE490" s="7">
        <v>39.4</v>
      </c>
      <c r="AF490" s="7">
        <v>100.12</v>
      </c>
      <c r="AG490" s="57">
        <v>1442</v>
      </c>
      <c r="AH490" s="13" t="s">
        <v>2225</v>
      </c>
      <c r="AI490" s="57" t="s">
        <v>206</v>
      </c>
      <c r="AJ490" s="57"/>
      <c r="AK490" s="96" t="s">
        <v>2238</v>
      </c>
      <c r="AL490" s="57" t="s">
        <v>1063</v>
      </c>
      <c r="AM490" s="51" t="s">
        <v>677</v>
      </c>
      <c r="AN490" s="82" t="s">
        <v>2224</v>
      </c>
      <c r="AO490" s="82" t="s">
        <v>2240</v>
      </c>
      <c r="AP490" s="67">
        <v>4</v>
      </c>
      <c r="AQ490" s="57"/>
    </row>
    <row r="491" spans="1:43" ht="55.5" customHeight="1" x14ac:dyDescent="0.25">
      <c r="A491" s="62"/>
      <c r="B491" s="52" t="s">
        <v>1062</v>
      </c>
      <c r="C491" s="59" t="s">
        <v>492</v>
      </c>
      <c r="D491" s="52" t="s">
        <v>818</v>
      </c>
      <c r="E491" s="52" t="s">
        <v>880</v>
      </c>
      <c r="F491" s="28" t="s">
        <v>2229</v>
      </c>
      <c r="G491" s="83"/>
      <c r="H491" s="97"/>
      <c r="I491" s="83"/>
      <c r="J491" s="97"/>
      <c r="K491" s="86"/>
      <c r="L491" s="54"/>
      <c r="M491" s="55"/>
      <c r="N491" s="56"/>
      <c r="O491" s="56"/>
      <c r="P491" s="55">
        <v>0.25</v>
      </c>
      <c r="Q491" s="55">
        <v>0.15</v>
      </c>
      <c r="R491" s="54"/>
      <c r="S491" s="55"/>
      <c r="T491" s="55"/>
      <c r="U491" s="55"/>
      <c r="V491" s="55">
        <v>0</v>
      </c>
      <c r="W491" s="55">
        <v>0</v>
      </c>
      <c r="X491" s="54"/>
      <c r="Y491" s="55"/>
      <c r="Z491" s="55"/>
      <c r="AA491" s="55"/>
      <c r="AB491" s="55">
        <v>0.25</v>
      </c>
      <c r="AC491" s="55">
        <v>0.15</v>
      </c>
      <c r="AD491" s="53" t="s">
        <v>495</v>
      </c>
      <c r="AE491" s="6">
        <v>39.4</v>
      </c>
      <c r="AF491" s="6">
        <v>100.12</v>
      </c>
      <c r="AG491" s="30">
        <v>1442</v>
      </c>
      <c r="AH491" s="54" t="s">
        <v>2225</v>
      </c>
      <c r="AI491" s="56" t="s">
        <v>206</v>
      </c>
      <c r="AJ491" s="56"/>
      <c r="AK491" s="97"/>
      <c r="AL491" s="56" t="s">
        <v>1063</v>
      </c>
      <c r="AM491" s="52" t="s">
        <v>677</v>
      </c>
      <c r="AN491" s="83"/>
      <c r="AO491" s="83"/>
      <c r="AP491" s="63">
        <v>4</v>
      </c>
      <c r="AQ491" s="56"/>
    </row>
    <row r="492" spans="1:43" ht="55.5" customHeight="1" x14ac:dyDescent="0.25">
      <c r="A492" s="62"/>
      <c r="B492" s="52" t="s">
        <v>1062</v>
      </c>
      <c r="C492" s="59" t="s">
        <v>72</v>
      </c>
      <c r="D492" s="52" t="s">
        <v>818</v>
      </c>
      <c r="E492" s="52" t="s">
        <v>880</v>
      </c>
      <c r="F492" s="28" t="s">
        <v>2230</v>
      </c>
      <c r="G492" s="83"/>
      <c r="H492" s="97"/>
      <c r="I492" s="83"/>
      <c r="J492" s="97" t="s">
        <v>2234</v>
      </c>
      <c r="K492" s="86"/>
      <c r="L492" s="54"/>
      <c r="M492" s="55"/>
      <c r="N492" s="56"/>
      <c r="O492" s="56"/>
      <c r="P492" s="55">
        <v>0.72</v>
      </c>
      <c r="Q492" s="55">
        <v>0.18</v>
      </c>
      <c r="R492" s="54"/>
      <c r="S492" s="55"/>
      <c r="T492" s="55"/>
      <c r="U492" s="55"/>
      <c r="V492" s="55">
        <v>0</v>
      </c>
      <c r="W492" s="55">
        <v>0</v>
      </c>
      <c r="X492" s="54"/>
      <c r="Y492" s="55"/>
      <c r="Z492" s="55"/>
      <c r="AA492" s="55"/>
      <c r="AB492" s="55">
        <v>0.72</v>
      </c>
      <c r="AC492" s="55">
        <v>0.18</v>
      </c>
      <c r="AD492" s="52" t="s">
        <v>496</v>
      </c>
      <c r="AE492" s="60">
        <v>39.880000000000003</v>
      </c>
      <c r="AF492" s="60">
        <v>98.99</v>
      </c>
      <c r="AG492" s="56">
        <v>1413</v>
      </c>
      <c r="AH492" s="54" t="s">
        <v>2226</v>
      </c>
      <c r="AI492" s="56" t="s">
        <v>206</v>
      </c>
      <c r="AJ492" s="56"/>
      <c r="AK492" s="97"/>
      <c r="AL492" s="56" t="s">
        <v>1063</v>
      </c>
      <c r="AM492" s="52" t="s">
        <v>677</v>
      </c>
      <c r="AN492" s="83"/>
      <c r="AO492" s="83"/>
      <c r="AP492" s="63">
        <v>4</v>
      </c>
      <c r="AQ492" s="56"/>
    </row>
    <row r="493" spans="1:43" ht="55.5" customHeight="1" x14ac:dyDescent="0.25">
      <c r="A493" s="62"/>
      <c r="B493" s="52" t="s">
        <v>1062</v>
      </c>
      <c r="C493" s="59" t="s">
        <v>492</v>
      </c>
      <c r="D493" s="52" t="s">
        <v>818</v>
      </c>
      <c r="E493" s="52" t="s">
        <v>880</v>
      </c>
      <c r="F493" s="28" t="s">
        <v>2231</v>
      </c>
      <c r="G493" s="83"/>
      <c r="H493" s="97"/>
      <c r="I493" s="83"/>
      <c r="J493" s="97"/>
      <c r="K493" s="86"/>
      <c r="L493" s="54"/>
      <c r="M493" s="55"/>
      <c r="N493" s="56"/>
      <c r="O493" s="56"/>
      <c r="P493" s="55">
        <v>0.38</v>
      </c>
      <c r="Q493" s="55">
        <v>0.19</v>
      </c>
      <c r="R493" s="54"/>
      <c r="S493" s="55"/>
      <c r="T493" s="55"/>
      <c r="U493" s="55"/>
      <c r="V493" s="55">
        <v>0</v>
      </c>
      <c r="W493" s="55">
        <v>0</v>
      </c>
      <c r="X493" s="54"/>
      <c r="Y493" s="55"/>
      <c r="Z493" s="55"/>
      <c r="AA493" s="55"/>
      <c r="AB493" s="55">
        <v>0.38</v>
      </c>
      <c r="AC493" s="55">
        <v>0.19</v>
      </c>
      <c r="AD493" s="53" t="s">
        <v>496</v>
      </c>
      <c r="AE493" s="6">
        <v>39.880000000000003</v>
      </c>
      <c r="AF493" s="6">
        <v>98.99</v>
      </c>
      <c r="AG493" s="30">
        <v>1413</v>
      </c>
      <c r="AH493" s="54" t="s">
        <v>2226</v>
      </c>
      <c r="AI493" s="56" t="s">
        <v>206</v>
      </c>
      <c r="AJ493" s="56"/>
      <c r="AK493" s="97"/>
      <c r="AL493" s="56" t="s">
        <v>1063</v>
      </c>
      <c r="AM493" s="52" t="s">
        <v>677</v>
      </c>
      <c r="AN493" s="83"/>
      <c r="AO493" s="83"/>
      <c r="AP493" s="63">
        <v>4</v>
      </c>
      <c r="AQ493" s="56"/>
    </row>
    <row r="494" spans="1:43" s="16" customFormat="1" ht="55.5" customHeight="1" x14ac:dyDescent="0.25">
      <c r="A494" s="64"/>
      <c r="B494" s="53" t="s">
        <v>1062</v>
      </c>
      <c r="C494" s="10" t="s">
        <v>72</v>
      </c>
      <c r="D494" s="53" t="s">
        <v>818</v>
      </c>
      <c r="E494" s="53" t="s">
        <v>880</v>
      </c>
      <c r="F494" s="29" t="s">
        <v>2232</v>
      </c>
      <c r="G494" s="84"/>
      <c r="H494" s="98"/>
      <c r="I494" s="84"/>
      <c r="J494" s="53" t="s">
        <v>2235</v>
      </c>
      <c r="K494" s="87"/>
      <c r="L494" s="12"/>
      <c r="M494" s="1"/>
      <c r="N494" s="58"/>
      <c r="O494" s="58"/>
      <c r="P494" s="1">
        <v>0.17</v>
      </c>
      <c r="Q494" s="1">
        <v>0.06</v>
      </c>
      <c r="R494" s="12"/>
      <c r="S494" s="1"/>
      <c r="T494" s="1"/>
      <c r="U494" s="1"/>
      <c r="V494" s="1">
        <v>0.65</v>
      </c>
      <c r="W494" s="1">
        <v>0.08</v>
      </c>
      <c r="X494" s="12"/>
      <c r="Y494" s="1"/>
      <c r="Z494" s="1"/>
      <c r="AA494" s="1"/>
      <c r="AB494" s="1">
        <v>0.82</v>
      </c>
      <c r="AC494" s="1">
        <v>0.05</v>
      </c>
      <c r="AD494" s="53" t="s">
        <v>497</v>
      </c>
      <c r="AE494" s="6">
        <v>42.04</v>
      </c>
      <c r="AF494" s="6">
        <v>101.01</v>
      </c>
      <c r="AG494" s="58">
        <v>940</v>
      </c>
      <c r="AH494" s="12" t="s">
        <v>2227</v>
      </c>
      <c r="AI494" s="58"/>
      <c r="AJ494" s="58" t="s">
        <v>494</v>
      </c>
      <c r="AK494" s="98"/>
      <c r="AL494" s="58" t="s">
        <v>1063</v>
      </c>
      <c r="AM494" s="53" t="s">
        <v>677</v>
      </c>
      <c r="AN494" s="84"/>
      <c r="AO494" s="84"/>
      <c r="AP494" s="65">
        <v>4</v>
      </c>
      <c r="AQ494" s="58"/>
    </row>
    <row r="495" spans="1:43" s="2" customFormat="1" ht="55.5" customHeight="1" x14ac:dyDescent="0.25">
      <c r="A495" s="68">
        <v>101</v>
      </c>
      <c r="B495" s="4" t="s">
        <v>516</v>
      </c>
      <c r="C495" s="11" t="s">
        <v>512</v>
      </c>
      <c r="D495" s="4" t="s">
        <v>2267</v>
      </c>
      <c r="E495" s="4" t="s">
        <v>360</v>
      </c>
      <c r="F495" s="4" t="s">
        <v>2244</v>
      </c>
      <c r="G495" s="4" t="s">
        <v>2246</v>
      </c>
      <c r="H495" s="4" t="s">
        <v>2451</v>
      </c>
      <c r="I495" s="17" t="s">
        <v>2245</v>
      </c>
      <c r="J495" s="17" t="s">
        <v>2243</v>
      </c>
      <c r="K495" s="46" t="s">
        <v>2247</v>
      </c>
      <c r="L495" s="14"/>
      <c r="M495" s="3"/>
      <c r="P495" s="3">
        <v>0.37</v>
      </c>
      <c r="Q495" s="3">
        <v>0.35</v>
      </c>
      <c r="R495" s="14"/>
      <c r="S495" s="3"/>
      <c r="T495" s="3"/>
      <c r="U495" s="3"/>
      <c r="V495" s="3"/>
      <c r="W495" s="3"/>
      <c r="X495" s="14"/>
      <c r="Y495" s="3"/>
      <c r="Z495" s="3"/>
      <c r="AA495" s="3"/>
      <c r="AB495" s="3"/>
      <c r="AC495" s="3"/>
      <c r="AD495" s="4" t="s">
        <v>510</v>
      </c>
      <c r="AE495" s="8">
        <v>39.770800000000001</v>
      </c>
      <c r="AF495" s="8">
        <v>102.1383</v>
      </c>
      <c r="AG495" s="2">
        <v>1344</v>
      </c>
      <c r="AH495" s="14" t="s">
        <v>517</v>
      </c>
      <c r="AI495" s="2" t="s">
        <v>2241</v>
      </c>
      <c r="AK495" s="4" t="s">
        <v>2242</v>
      </c>
      <c r="AL495" s="2" t="s">
        <v>513</v>
      </c>
      <c r="AM495" s="4" t="s">
        <v>677</v>
      </c>
      <c r="AN495" s="4" t="s">
        <v>2248</v>
      </c>
      <c r="AO495" s="4" t="s">
        <v>511</v>
      </c>
      <c r="AP495" s="69"/>
    </row>
    <row r="496" spans="1:43" s="15" customFormat="1" ht="55.5" customHeight="1" x14ac:dyDescent="0.25">
      <c r="A496" s="66">
        <v>102</v>
      </c>
      <c r="B496" s="51" t="s">
        <v>1140</v>
      </c>
      <c r="C496" s="9" t="s">
        <v>38</v>
      </c>
      <c r="D496" s="51" t="s">
        <v>590</v>
      </c>
      <c r="E496" s="51" t="s">
        <v>900</v>
      </c>
      <c r="F496" s="82" t="s">
        <v>2260</v>
      </c>
      <c r="G496" s="82" t="s">
        <v>2265</v>
      </c>
      <c r="H496" s="96" t="s">
        <v>2452</v>
      </c>
      <c r="I496" s="82" t="s">
        <v>2261</v>
      </c>
      <c r="J496" s="82" t="s">
        <v>2262</v>
      </c>
      <c r="K496" s="85" t="s">
        <v>2263</v>
      </c>
      <c r="L496" s="13">
        <v>0.9</v>
      </c>
      <c r="M496" s="5"/>
      <c r="N496" s="57">
        <v>0.18</v>
      </c>
      <c r="O496" s="57"/>
      <c r="P496" s="5">
        <v>0.54</v>
      </c>
      <c r="Q496" s="5"/>
      <c r="R496" s="13"/>
      <c r="S496" s="5"/>
      <c r="T496" s="5"/>
      <c r="U496" s="5"/>
      <c r="V496" s="5"/>
      <c r="W496" s="5"/>
      <c r="X496" s="13"/>
      <c r="Y496" s="55"/>
      <c r="Z496" s="55"/>
      <c r="AA496" s="55"/>
      <c r="AB496" s="55"/>
      <c r="AC496" s="5"/>
      <c r="AD496" s="51" t="s">
        <v>585</v>
      </c>
      <c r="AE496" s="7">
        <v>37.469700000000003</v>
      </c>
      <c r="AF496" s="7">
        <v>105.004</v>
      </c>
      <c r="AG496" s="57">
        <v>1339</v>
      </c>
      <c r="AH496" s="13">
        <v>80</v>
      </c>
      <c r="AI496" s="57" t="s">
        <v>586</v>
      </c>
      <c r="AJ496" s="57"/>
      <c r="AK496" s="96" t="s">
        <v>587</v>
      </c>
      <c r="AL496" s="57" t="s">
        <v>513</v>
      </c>
      <c r="AM496" s="51" t="s">
        <v>677</v>
      </c>
      <c r="AN496" s="82" t="s">
        <v>2259</v>
      </c>
      <c r="AO496" s="96" t="s">
        <v>2264</v>
      </c>
      <c r="AP496" s="67"/>
      <c r="AQ496" s="57"/>
    </row>
    <row r="497" spans="1:43" ht="55.5" customHeight="1" x14ac:dyDescent="0.25">
      <c r="A497" s="62"/>
      <c r="B497" s="52" t="s">
        <v>1140</v>
      </c>
      <c r="C497" s="59" t="s">
        <v>421</v>
      </c>
      <c r="D497" s="52" t="s">
        <v>589</v>
      </c>
      <c r="E497" s="52" t="s">
        <v>901</v>
      </c>
      <c r="F497" s="83"/>
      <c r="G497" s="83"/>
      <c r="H497" s="97"/>
      <c r="I497" s="83"/>
      <c r="J497" s="83"/>
      <c r="K497" s="86"/>
      <c r="L497" s="54">
        <v>0.92</v>
      </c>
      <c r="M497" s="55"/>
      <c r="N497" s="56">
        <v>0.28000000000000003</v>
      </c>
      <c r="O497" s="56"/>
      <c r="P497" s="55">
        <v>0.65</v>
      </c>
      <c r="Q497" s="55"/>
      <c r="R497" s="54"/>
      <c r="S497" s="55"/>
      <c r="T497" s="55"/>
      <c r="U497" s="55"/>
      <c r="V497" s="55"/>
      <c r="W497" s="55"/>
      <c r="X497" s="54"/>
      <c r="Y497" s="55"/>
      <c r="Z497" s="55"/>
      <c r="AA497" s="55"/>
      <c r="AB497" s="55"/>
      <c r="AC497" s="55"/>
      <c r="AD497" s="52" t="s">
        <v>585</v>
      </c>
      <c r="AE497" s="60">
        <v>37.469700000000003</v>
      </c>
      <c r="AF497" s="60">
        <v>105.004</v>
      </c>
      <c r="AG497" s="56">
        <v>1339</v>
      </c>
      <c r="AH497" s="54">
        <v>80</v>
      </c>
      <c r="AI497" s="56" t="s">
        <v>586</v>
      </c>
      <c r="AJ497" s="56"/>
      <c r="AK497" s="97"/>
      <c r="AL497" s="56" t="s">
        <v>513</v>
      </c>
      <c r="AM497" s="52" t="s">
        <v>677</v>
      </c>
      <c r="AN497" s="83"/>
      <c r="AO497" s="97"/>
      <c r="AP497" s="63"/>
      <c r="AQ497" s="56"/>
    </row>
    <row r="498" spans="1:43" s="16" customFormat="1" ht="55.5" customHeight="1" x14ac:dyDescent="0.25">
      <c r="A498" s="64"/>
      <c r="B498" s="53" t="s">
        <v>1140</v>
      </c>
      <c r="C498" s="10" t="s">
        <v>584</v>
      </c>
      <c r="D498" s="53" t="s">
        <v>588</v>
      </c>
      <c r="E498" s="53" t="s">
        <v>900</v>
      </c>
      <c r="F498" s="84"/>
      <c r="G498" s="84"/>
      <c r="H498" s="98"/>
      <c r="I498" s="84"/>
      <c r="J498" s="84"/>
      <c r="K498" s="87"/>
      <c r="L498" s="12">
        <v>0.93</v>
      </c>
      <c r="M498" s="1"/>
      <c r="N498" s="58">
        <v>0.26</v>
      </c>
      <c r="O498" s="58"/>
      <c r="P498" s="1">
        <v>0.65</v>
      </c>
      <c r="Q498" s="1"/>
      <c r="R498" s="12"/>
      <c r="S498" s="1"/>
      <c r="T498" s="1"/>
      <c r="U498" s="1"/>
      <c r="V498" s="1"/>
      <c r="W498" s="1"/>
      <c r="X498" s="12"/>
      <c r="Y498" s="1"/>
      <c r="Z498" s="1"/>
      <c r="AA498" s="1"/>
      <c r="AB498" s="1"/>
      <c r="AC498" s="1"/>
      <c r="AD498" s="53" t="s">
        <v>585</v>
      </c>
      <c r="AE498" s="6">
        <v>37.469700000000003</v>
      </c>
      <c r="AF498" s="6">
        <v>105.004</v>
      </c>
      <c r="AG498" s="58">
        <v>1339</v>
      </c>
      <c r="AH498" s="12">
        <v>80</v>
      </c>
      <c r="AI498" s="58" t="s">
        <v>586</v>
      </c>
      <c r="AJ498" s="58"/>
      <c r="AK498" s="98"/>
      <c r="AL498" s="58" t="s">
        <v>513</v>
      </c>
      <c r="AM498" s="53" t="s">
        <v>677</v>
      </c>
      <c r="AN498" s="84"/>
      <c r="AO498" s="98"/>
      <c r="AP498" s="65"/>
      <c r="AQ498" s="58"/>
    </row>
    <row r="499" spans="1:43" ht="55.5" customHeight="1" x14ac:dyDescent="0.25">
      <c r="A499" s="62">
        <v>103</v>
      </c>
      <c r="B499" s="52" t="s">
        <v>1141</v>
      </c>
      <c r="C499" s="59" t="s">
        <v>452</v>
      </c>
      <c r="D499" s="52" t="s">
        <v>819</v>
      </c>
      <c r="E499" s="52" t="s">
        <v>308</v>
      </c>
      <c r="F499" s="27" t="s">
        <v>2251</v>
      </c>
      <c r="G499" s="82" t="s">
        <v>2256</v>
      </c>
      <c r="H499" s="82" t="s">
        <v>2453</v>
      </c>
      <c r="I499" s="82" t="s">
        <v>2258</v>
      </c>
      <c r="J499" s="82" t="s">
        <v>2250</v>
      </c>
      <c r="K499" s="85" t="s">
        <v>2257</v>
      </c>
      <c r="L499" s="54"/>
      <c r="M499" s="55"/>
      <c r="N499" s="56"/>
      <c r="O499" s="56"/>
      <c r="P499" s="55">
        <v>0.34</v>
      </c>
      <c r="Q499" s="55">
        <v>0.08</v>
      </c>
      <c r="R499" s="54"/>
      <c r="S499" s="55"/>
      <c r="T499" s="55"/>
      <c r="U499" s="55"/>
      <c r="V499" s="56"/>
      <c r="W499" s="55"/>
      <c r="X499" s="54"/>
      <c r="Y499" s="55"/>
      <c r="Z499" s="55"/>
      <c r="AA499" s="55"/>
      <c r="AB499" s="55"/>
      <c r="AC499" s="55"/>
      <c r="AD499" s="52" t="s">
        <v>1142</v>
      </c>
      <c r="AE499" s="60">
        <v>31.2667</v>
      </c>
      <c r="AF499" s="60">
        <v>105.4667</v>
      </c>
      <c r="AG499" s="56">
        <v>522</v>
      </c>
      <c r="AH499" s="54">
        <v>2.7</v>
      </c>
      <c r="AI499" s="56"/>
      <c r="AJ499" s="56" t="s">
        <v>1143</v>
      </c>
      <c r="AK499" s="96" t="s">
        <v>2255</v>
      </c>
      <c r="AL499" s="56" t="s">
        <v>2254</v>
      </c>
      <c r="AM499" s="52" t="s">
        <v>676</v>
      </c>
      <c r="AN499" s="82" t="s">
        <v>2249</v>
      </c>
      <c r="AO499" s="96" t="s">
        <v>2253</v>
      </c>
      <c r="AP499" s="63"/>
      <c r="AQ499" s="56"/>
    </row>
    <row r="500" spans="1:43" ht="55.5" customHeight="1" x14ac:dyDescent="0.25">
      <c r="A500" s="62"/>
      <c r="B500" s="52" t="s">
        <v>1141</v>
      </c>
      <c r="C500" s="59" t="s">
        <v>374</v>
      </c>
      <c r="D500" s="52" t="s">
        <v>813</v>
      </c>
      <c r="E500" s="52" t="s">
        <v>713</v>
      </c>
      <c r="F500" s="28" t="s">
        <v>2252</v>
      </c>
      <c r="G500" s="83"/>
      <c r="H500" s="83"/>
      <c r="I500" s="83"/>
      <c r="J500" s="83"/>
      <c r="K500" s="86"/>
      <c r="L500" s="54"/>
      <c r="M500" s="55"/>
      <c r="N500" s="56"/>
      <c r="O500" s="56"/>
      <c r="P500" s="55">
        <v>0.21</v>
      </c>
      <c r="Q500" s="55">
        <v>0.06</v>
      </c>
      <c r="R500" s="54"/>
      <c r="S500" s="55"/>
      <c r="T500" s="55"/>
      <c r="U500" s="55"/>
      <c r="V500" s="56"/>
      <c r="W500" s="55"/>
      <c r="X500" s="54"/>
      <c r="Y500" s="55"/>
      <c r="Z500" s="55"/>
      <c r="AA500" s="55"/>
      <c r="AB500" s="55"/>
      <c r="AC500" s="55"/>
      <c r="AD500" s="52" t="s">
        <v>1142</v>
      </c>
      <c r="AE500" s="60">
        <v>31.2667</v>
      </c>
      <c r="AF500" s="60">
        <v>105.4667</v>
      </c>
      <c r="AG500" s="56">
        <v>522</v>
      </c>
      <c r="AH500" s="54">
        <v>2.7</v>
      </c>
      <c r="AI500" s="56"/>
      <c r="AJ500" s="56" t="s">
        <v>1143</v>
      </c>
      <c r="AK500" s="97"/>
      <c r="AL500" s="56" t="s">
        <v>2254</v>
      </c>
      <c r="AM500" s="52" t="s">
        <v>676</v>
      </c>
      <c r="AN500" s="83"/>
      <c r="AO500" s="97"/>
      <c r="AP500" s="63"/>
      <c r="AQ500" s="56"/>
    </row>
    <row r="501" spans="1:43" s="16" customFormat="1" ht="55.5" customHeight="1" x14ac:dyDescent="0.25">
      <c r="A501" s="64"/>
      <c r="B501" s="53" t="s">
        <v>1141</v>
      </c>
      <c r="C501" s="10" t="s">
        <v>171</v>
      </c>
      <c r="D501" s="53" t="s">
        <v>709</v>
      </c>
      <c r="E501" s="53" t="s">
        <v>710</v>
      </c>
      <c r="F501" s="29" t="s">
        <v>328</v>
      </c>
      <c r="G501" s="84"/>
      <c r="H501" s="84"/>
      <c r="I501" s="84"/>
      <c r="J501" s="84"/>
      <c r="K501" s="87"/>
      <c r="L501" s="12"/>
      <c r="M501" s="1"/>
      <c r="N501" s="58"/>
      <c r="O501" s="58"/>
      <c r="P501" s="1">
        <v>0</v>
      </c>
      <c r="Q501" s="1">
        <v>0</v>
      </c>
      <c r="R501" s="12"/>
      <c r="S501" s="1"/>
      <c r="T501" s="1"/>
      <c r="U501" s="1"/>
      <c r="V501" s="58"/>
      <c r="W501" s="1"/>
      <c r="X501" s="12"/>
      <c r="Y501" s="1"/>
      <c r="Z501" s="1"/>
      <c r="AA501" s="1"/>
      <c r="AB501" s="1"/>
      <c r="AC501" s="1"/>
      <c r="AD501" s="53" t="s">
        <v>1142</v>
      </c>
      <c r="AE501" s="6">
        <v>31.2667</v>
      </c>
      <c r="AF501" s="6">
        <v>105.4667</v>
      </c>
      <c r="AG501" s="58">
        <v>522</v>
      </c>
      <c r="AH501" s="12">
        <v>2.7</v>
      </c>
      <c r="AI501" s="58"/>
      <c r="AJ501" s="58" t="s">
        <v>1143</v>
      </c>
      <c r="AK501" s="98"/>
      <c r="AL501" s="58" t="s">
        <v>2254</v>
      </c>
      <c r="AM501" s="53" t="s">
        <v>676</v>
      </c>
      <c r="AN501" s="84"/>
      <c r="AO501" s="98"/>
      <c r="AP501" s="65"/>
      <c r="AQ501" s="58"/>
    </row>
    <row r="502" spans="1:43" s="15" customFormat="1" ht="55.5" customHeight="1" x14ac:dyDescent="0.25">
      <c r="A502" s="66">
        <v>104</v>
      </c>
      <c r="B502" s="51" t="s">
        <v>1064</v>
      </c>
      <c r="C502" s="9" t="s">
        <v>73</v>
      </c>
      <c r="D502" s="51" t="s">
        <v>690</v>
      </c>
      <c r="E502" s="51" t="s">
        <v>360</v>
      </c>
      <c r="F502" s="27" t="s">
        <v>2272</v>
      </c>
      <c r="G502" s="82" t="s">
        <v>2276</v>
      </c>
      <c r="H502" s="96" t="s">
        <v>2454</v>
      </c>
      <c r="I502" s="82" t="s">
        <v>2275</v>
      </c>
      <c r="J502" s="82" t="s">
        <v>2279</v>
      </c>
      <c r="K502" s="91" t="s">
        <v>2277</v>
      </c>
      <c r="L502" s="13"/>
      <c r="M502" s="5"/>
      <c r="N502" s="57"/>
      <c r="O502" s="57"/>
      <c r="P502" s="5"/>
      <c r="Q502" s="5"/>
      <c r="R502" s="13"/>
      <c r="S502" s="5"/>
      <c r="T502" s="5"/>
      <c r="U502" s="5"/>
      <c r="V502" s="5">
        <v>0.92</v>
      </c>
      <c r="W502" s="5">
        <v>0.02</v>
      </c>
      <c r="X502" s="13"/>
      <c r="Y502" s="55"/>
      <c r="Z502" s="55"/>
      <c r="AA502" s="55"/>
      <c r="AB502" s="55"/>
      <c r="AC502" s="5"/>
      <c r="AD502" s="51" t="s">
        <v>359</v>
      </c>
      <c r="AE502" s="7">
        <v>44.116667</v>
      </c>
      <c r="AF502" s="7">
        <v>87.1</v>
      </c>
      <c r="AG502" s="57">
        <v>475</v>
      </c>
      <c r="AH502" s="13">
        <v>5</v>
      </c>
      <c r="AI502" s="57"/>
      <c r="AJ502" s="57" t="s">
        <v>1069</v>
      </c>
      <c r="AK502" s="96" t="s">
        <v>1065</v>
      </c>
      <c r="AL502" s="57" t="s">
        <v>1066</v>
      </c>
      <c r="AM502" s="51" t="s">
        <v>675</v>
      </c>
      <c r="AN502" s="82" t="s">
        <v>2268</v>
      </c>
      <c r="AO502" s="96" t="s">
        <v>2269</v>
      </c>
      <c r="AP502" s="67">
        <v>4</v>
      </c>
      <c r="AQ502" s="57"/>
    </row>
    <row r="503" spans="1:43" ht="55.5" customHeight="1" x14ac:dyDescent="0.25">
      <c r="A503" s="62"/>
      <c r="B503" s="52" t="s">
        <v>1064</v>
      </c>
      <c r="C503" s="59" t="s">
        <v>185</v>
      </c>
      <c r="D503" s="52" t="s">
        <v>2271</v>
      </c>
      <c r="E503" s="52" t="s">
        <v>458</v>
      </c>
      <c r="F503" s="28" t="s">
        <v>2273</v>
      </c>
      <c r="G503" s="83"/>
      <c r="H503" s="97"/>
      <c r="I503" s="83"/>
      <c r="J503" s="83"/>
      <c r="K503" s="92"/>
      <c r="L503" s="54"/>
      <c r="M503" s="55"/>
      <c r="N503" s="56"/>
      <c r="O503" s="56"/>
      <c r="P503" s="55"/>
      <c r="Q503" s="55"/>
      <c r="R503" s="54"/>
      <c r="S503" s="55"/>
      <c r="T503" s="55"/>
      <c r="U503" s="55"/>
      <c r="V503" s="55">
        <v>0.52</v>
      </c>
      <c r="W503" s="55">
        <v>0.03</v>
      </c>
      <c r="X503" s="54"/>
      <c r="Y503" s="55"/>
      <c r="Z503" s="55"/>
      <c r="AA503" s="55"/>
      <c r="AB503" s="55"/>
      <c r="AC503" s="55"/>
      <c r="AD503" s="52" t="s">
        <v>359</v>
      </c>
      <c r="AE503" s="60">
        <v>44.116667</v>
      </c>
      <c r="AF503" s="60">
        <v>87.1</v>
      </c>
      <c r="AG503" s="56">
        <v>475</v>
      </c>
      <c r="AH503" s="54">
        <v>5</v>
      </c>
      <c r="AI503" s="56"/>
      <c r="AJ503" s="56" t="s">
        <v>1069</v>
      </c>
      <c r="AK503" s="97"/>
      <c r="AL503" s="56" t="s">
        <v>1066</v>
      </c>
      <c r="AM503" s="52" t="s">
        <v>675</v>
      </c>
      <c r="AN503" s="83"/>
      <c r="AO503" s="97"/>
      <c r="AP503" s="63">
        <v>4</v>
      </c>
      <c r="AQ503" s="56"/>
    </row>
    <row r="504" spans="1:43" s="16" customFormat="1" ht="55.5" customHeight="1" x14ac:dyDescent="0.25">
      <c r="A504" s="64"/>
      <c r="B504" s="53" t="s">
        <v>1064</v>
      </c>
      <c r="C504" s="10" t="s">
        <v>72</v>
      </c>
      <c r="D504" s="53" t="s">
        <v>2270</v>
      </c>
      <c r="E504" s="53" t="s">
        <v>458</v>
      </c>
      <c r="F504" s="29" t="s">
        <v>2274</v>
      </c>
      <c r="G504" s="84"/>
      <c r="H504" s="98"/>
      <c r="I504" s="84"/>
      <c r="J504" s="84"/>
      <c r="K504" s="93"/>
      <c r="L504" s="12"/>
      <c r="M504" s="1"/>
      <c r="N504" s="58"/>
      <c r="O504" s="58"/>
      <c r="P504" s="1"/>
      <c r="Q504" s="1"/>
      <c r="R504" s="12"/>
      <c r="S504" s="1"/>
      <c r="T504" s="1"/>
      <c r="U504" s="1"/>
      <c r="V504" s="1">
        <v>0.16</v>
      </c>
      <c r="W504" s="1">
        <v>0.02</v>
      </c>
      <c r="X504" s="12"/>
      <c r="Y504" s="1"/>
      <c r="Z504" s="1"/>
      <c r="AA504" s="1"/>
      <c r="AB504" s="1"/>
      <c r="AC504" s="1"/>
      <c r="AD504" s="53" t="s">
        <v>359</v>
      </c>
      <c r="AE504" s="6">
        <v>44.116667</v>
      </c>
      <c r="AF504" s="6">
        <v>87.1</v>
      </c>
      <c r="AG504" s="58">
        <v>475</v>
      </c>
      <c r="AH504" s="12">
        <v>5</v>
      </c>
      <c r="AI504" s="58"/>
      <c r="AJ504" s="58" t="s">
        <v>1069</v>
      </c>
      <c r="AK504" s="98"/>
      <c r="AL504" s="58" t="s">
        <v>1066</v>
      </c>
      <c r="AM504" s="53" t="s">
        <v>675</v>
      </c>
      <c r="AN504" s="84"/>
      <c r="AO504" s="98"/>
      <c r="AP504" s="65">
        <v>4</v>
      </c>
      <c r="AQ504" s="58"/>
    </row>
    <row r="505" spans="1:43" ht="55.5" customHeight="1" x14ac:dyDescent="0.25">
      <c r="A505" s="62">
        <v>105</v>
      </c>
      <c r="B505" s="52" t="s">
        <v>1121</v>
      </c>
      <c r="C505" s="59" t="s">
        <v>185</v>
      </c>
      <c r="D505" s="52" t="s">
        <v>2271</v>
      </c>
      <c r="E505" s="52" t="s">
        <v>458</v>
      </c>
      <c r="F505" s="52" t="s">
        <v>2281</v>
      </c>
      <c r="G505" s="52" t="s">
        <v>2282</v>
      </c>
      <c r="H505" s="52" t="s">
        <v>2455</v>
      </c>
      <c r="I505" s="49" t="s">
        <v>2283</v>
      </c>
      <c r="J505" s="49" t="s">
        <v>2280</v>
      </c>
      <c r="K505" s="47" t="s">
        <v>2285</v>
      </c>
      <c r="L505" s="54"/>
      <c r="M505" s="55"/>
      <c r="N505" s="56"/>
      <c r="O505" s="56"/>
      <c r="P505" s="55"/>
      <c r="Q505" s="55"/>
      <c r="R505" s="54">
        <v>0.64</v>
      </c>
      <c r="S505" s="55"/>
      <c r="T505" s="55"/>
      <c r="U505" s="55"/>
      <c r="V505" s="55"/>
      <c r="W505" s="55"/>
      <c r="X505" s="54"/>
      <c r="Y505" s="3"/>
      <c r="Z505" s="3"/>
      <c r="AA505" s="3"/>
      <c r="AB505" s="3"/>
      <c r="AC505" s="55"/>
      <c r="AD505" s="53" t="s">
        <v>278</v>
      </c>
      <c r="AE505" s="60">
        <v>44.290300000000002</v>
      </c>
      <c r="AF505" s="60">
        <v>87.940399999999997</v>
      </c>
      <c r="AG505" s="56">
        <v>475</v>
      </c>
      <c r="AH505" s="54">
        <v>5</v>
      </c>
      <c r="AI505" s="56"/>
      <c r="AJ505" s="56" t="s">
        <v>306</v>
      </c>
      <c r="AK505" s="52" t="s">
        <v>1050</v>
      </c>
      <c r="AL505" s="56" t="s">
        <v>1122</v>
      </c>
      <c r="AM505" s="52" t="s">
        <v>675</v>
      </c>
      <c r="AN505" s="52" t="s">
        <v>2278</v>
      </c>
      <c r="AO505" s="52" t="s">
        <v>2284</v>
      </c>
      <c r="AP505" s="63">
        <v>4</v>
      </c>
      <c r="AQ505" s="56"/>
    </row>
    <row r="506" spans="1:43" s="15" customFormat="1" ht="55.5" customHeight="1" x14ac:dyDescent="0.25">
      <c r="A506" s="66">
        <v>106</v>
      </c>
      <c r="B506" s="51" t="s">
        <v>1067</v>
      </c>
      <c r="C506" s="9" t="s">
        <v>19</v>
      </c>
      <c r="D506" s="51" t="s">
        <v>727</v>
      </c>
      <c r="E506" s="51" t="s">
        <v>461</v>
      </c>
      <c r="F506" s="27" t="s">
        <v>2291</v>
      </c>
      <c r="G506" s="82" t="s">
        <v>2289</v>
      </c>
      <c r="H506" s="96" t="s">
        <v>2456</v>
      </c>
      <c r="I506" s="82" t="s">
        <v>2290</v>
      </c>
      <c r="J506" s="82" t="s">
        <v>2287</v>
      </c>
      <c r="K506" s="85" t="s">
        <v>2293</v>
      </c>
      <c r="L506" s="13"/>
      <c r="M506" s="5"/>
      <c r="N506" s="57"/>
      <c r="O506" s="57"/>
      <c r="P506" s="5">
        <v>0.13</v>
      </c>
      <c r="Q506" s="5">
        <v>0.1</v>
      </c>
      <c r="R506" s="13"/>
      <c r="S506" s="5"/>
      <c r="T506" s="5"/>
      <c r="U506" s="5"/>
      <c r="V506" s="5">
        <v>0.72</v>
      </c>
      <c r="W506" s="5">
        <v>0.17</v>
      </c>
      <c r="X506" s="13"/>
      <c r="Y506" s="55"/>
      <c r="Z506" s="55"/>
      <c r="AA506" s="55"/>
      <c r="AB506" s="55">
        <f>P506+V506</f>
        <v>0.85</v>
      </c>
      <c r="AC506" s="5">
        <f>SQRT(Q506^2+W506^2)</f>
        <v>0.19723082923316021</v>
      </c>
      <c r="AD506" s="4" t="s">
        <v>459</v>
      </c>
      <c r="AE506" s="8">
        <v>39.378599999999999</v>
      </c>
      <c r="AF506" s="8">
        <v>100.14749999999999</v>
      </c>
      <c r="AG506" s="31">
        <v>1388</v>
      </c>
      <c r="AH506" s="13">
        <v>4.4000000000000004</v>
      </c>
      <c r="AI506" s="57"/>
      <c r="AJ506" s="57" t="s">
        <v>1069</v>
      </c>
      <c r="AK506" s="96" t="s">
        <v>1070</v>
      </c>
      <c r="AL506" s="57" t="s">
        <v>305</v>
      </c>
      <c r="AM506" s="51" t="s">
        <v>677</v>
      </c>
      <c r="AN506" s="82" t="s">
        <v>2286</v>
      </c>
      <c r="AO506" s="96" t="s">
        <v>2288</v>
      </c>
      <c r="AP506" s="67">
        <v>4</v>
      </c>
      <c r="AQ506" s="57"/>
    </row>
    <row r="507" spans="1:43" s="16" customFormat="1" ht="55.5" customHeight="1" x14ac:dyDescent="0.25">
      <c r="A507" s="64"/>
      <c r="B507" s="53" t="s">
        <v>1067</v>
      </c>
      <c r="C507" s="10" t="s">
        <v>19</v>
      </c>
      <c r="D507" s="53" t="s">
        <v>727</v>
      </c>
      <c r="E507" s="53" t="s">
        <v>461</v>
      </c>
      <c r="F507" s="29" t="s">
        <v>2292</v>
      </c>
      <c r="G507" s="84"/>
      <c r="H507" s="98"/>
      <c r="I507" s="84"/>
      <c r="J507" s="84"/>
      <c r="K507" s="87"/>
      <c r="L507" s="12"/>
      <c r="M507" s="1"/>
      <c r="N507" s="58"/>
      <c r="O507" s="58"/>
      <c r="P507" s="1">
        <v>7.0000000000000007E-2</v>
      </c>
      <c r="Q507" s="1">
        <v>0.1</v>
      </c>
      <c r="R507" s="12"/>
      <c r="S507" s="1"/>
      <c r="T507" s="1"/>
      <c r="U507" s="1"/>
      <c r="V507" s="1">
        <v>0.87</v>
      </c>
      <c r="W507" s="1">
        <v>0.11</v>
      </c>
      <c r="X507" s="12"/>
      <c r="Y507" s="1"/>
      <c r="Z507" s="1"/>
      <c r="AA507" s="1"/>
      <c r="AB507" s="55">
        <f>P507+V507</f>
        <v>0.94</v>
      </c>
      <c r="AC507" s="1">
        <f>SQRT(Q507^2+W507^2)</f>
        <v>0.14866068747318506</v>
      </c>
      <c r="AD507" s="53" t="s">
        <v>460</v>
      </c>
      <c r="AE507" s="6">
        <v>39.349499999999999</v>
      </c>
      <c r="AF507" s="6">
        <v>100.1328</v>
      </c>
      <c r="AG507" s="58">
        <v>1386</v>
      </c>
      <c r="AH507" s="12">
        <v>4.5599999999999996</v>
      </c>
      <c r="AI507" s="58"/>
      <c r="AJ507" s="58" t="s">
        <v>1069</v>
      </c>
      <c r="AK507" s="98"/>
      <c r="AL507" s="58" t="s">
        <v>305</v>
      </c>
      <c r="AM507" s="53" t="s">
        <v>677</v>
      </c>
      <c r="AN507" s="84"/>
      <c r="AO507" s="98"/>
      <c r="AP507" s="65">
        <v>4</v>
      </c>
      <c r="AQ507" s="58"/>
    </row>
    <row r="508" spans="1:43" s="16" customFormat="1" ht="55.5" customHeight="1" x14ac:dyDescent="0.25">
      <c r="A508" s="64">
        <v>107</v>
      </c>
      <c r="B508" s="53" t="s">
        <v>1068</v>
      </c>
      <c r="C508" s="10" t="s">
        <v>903</v>
      </c>
      <c r="D508" s="53" t="s">
        <v>872</v>
      </c>
      <c r="E508" s="53" t="s">
        <v>891</v>
      </c>
      <c r="F508" s="53" t="s">
        <v>2298</v>
      </c>
      <c r="G508" s="53" t="s">
        <v>2297</v>
      </c>
      <c r="H508" s="53" t="s">
        <v>2457</v>
      </c>
      <c r="I508" s="50" t="s">
        <v>2296</v>
      </c>
      <c r="J508" s="50" t="s">
        <v>2287</v>
      </c>
      <c r="K508" s="44" t="s">
        <v>2348</v>
      </c>
      <c r="L508" s="12"/>
      <c r="M508" s="1"/>
      <c r="N508" s="58"/>
      <c r="O508" s="58"/>
      <c r="P508" s="1">
        <v>0.34</v>
      </c>
      <c r="Q508" s="1">
        <v>0.02</v>
      </c>
      <c r="R508" s="12"/>
      <c r="S508" s="1"/>
      <c r="T508" s="1"/>
      <c r="U508" s="1"/>
      <c r="V508" s="1">
        <v>0.39</v>
      </c>
      <c r="W508" s="1">
        <v>0.03</v>
      </c>
      <c r="X508" s="12"/>
      <c r="Y508" s="3"/>
      <c r="Z508" s="3"/>
      <c r="AA508" s="3"/>
      <c r="AB508" s="3"/>
      <c r="AC508" s="1"/>
      <c r="AD508" s="53" t="s">
        <v>544</v>
      </c>
      <c r="AE508" s="6">
        <v>39.35</v>
      </c>
      <c r="AF508" s="6">
        <v>100.11669999999999</v>
      </c>
      <c r="AG508" s="58">
        <v>1374</v>
      </c>
      <c r="AH508" s="12">
        <v>5</v>
      </c>
      <c r="AI508" s="58"/>
      <c r="AJ508" s="58" t="s">
        <v>1069</v>
      </c>
      <c r="AK508" s="53" t="s">
        <v>1071</v>
      </c>
      <c r="AL508" s="58" t="s">
        <v>543</v>
      </c>
      <c r="AM508" s="53" t="s">
        <v>677</v>
      </c>
      <c r="AN508" s="53" t="s">
        <v>2295</v>
      </c>
      <c r="AO508" s="53" t="s">
        <v>2294</v>
      </c>
      <c r="AP508" s="65">
        <v>4</v>
      </c>
      <c r="AQ508" s="58"/>
    </row>
    <row r="509" spans="1:43" s="15" customFormat="1" ht="55.5" customHeight="1" x14ac:dyDescent="0.25">
      <c r="A509" s="66">
        <v>108</v>
      </c>
      <c r="B509" s="51" t="s">
        <v>429</v>
      </c>
      <c r="C509" s="9" t="s">
        <v>873</v>
      </c>
      <c r="D509" s="51" t="s">
        <v>874</v>
      </c>
      <c r="E509" s="51" t="s">
        <v>831</v>
      </c>
      <c r="F509" s="82" t="s">
        <v>2309</v>
      </c>
      <c r="G509" s="82" t="s">
        <v>2306</v>
      </c>
      <c r="H509" s="96" t="s">
        <v>2458</v>
      </c>
      <c r="I509" s="82" t="s">
        <v>2307</v>
      </c>
      <c r="J509" s="82" t="s">
        <v>2305</v>
      </c>
      <c r="K509" s="91" t="s">
        <v>2308</v>
      </c>
      <c r="L509" s="13"/>
      <c r="M509" s="5"/>
      <c r="N509" s="57"/>
      <c r="O509" s="57"/>
      <c r="P509" s="5"/>
      <c r="Q509" s="5"/>
      <c r="R509" s="13"/>
      <c r="S509" s="5"/>
      <c r="T509" s="5"/>
      <c r="U509" s="5"/>
      <c r="V509" s="5">
        <v>0.68</v>
      </c>
      <c r="W509" s="5">
        <v>0.33</v>
      </c>
      <c r="X509" s="13"/>
      <c r="Y509" s="55"/>
      <c r="Z509" s="55"/>
      <c r="AA509" s="55"/>
      <c r="AB509" s="55"/>
      <c r="AC509" s="5"/>
      <c r="AD509" s="4" t="s">
        <v>432</v>
      </c>
      <c r="AE509" s="8">
        <v>37.901800000000001</v>
      </c>
      <c r="AF509" s="8">
        <v>107.48390000000001</v>
      </c>
      <c r="AG509" s="31">
        <v>1316</v>
      </c>
      <c r="AH509" s="13">
        <v>3.7</v>
      </c>
      <c r="AI509" s="57"/>
      <c r="AJ509" s="57" t="s">
        <v>435</v>
      </c>
      <c r="AK509" s="96" t="s">
        <v>2303</v>
      </c>
      <c r="AL509" s="57" t="s">
        <v>433</v>
      </c>
      <c r="AM509" s="51" t="s">
        <v>675</v>
      </c>
      <c r="AN509" s="82" t="s">
        <v>2304</v>
      </c>
      <c r="AO509" s="96" t="s">
        <v>2310</v>
      </c>
      <c r="AP509" s="67">
        <v>4</v>
      </c>
      <c r="AQ509" s="57"/>
    </row>
    <row r="510" spans="1:43" ht="55.5" customHeight="1" x14ac:dyDescent="0.25">
      <c r="A510" s="62"/>
      <c r="B510" s="52" t="s">
        <v>429</v>
      </c>
      <c r="C510" s="59" t="s">
        <v>873</v>
      </c>
      <c r="D510" s="52" t="s">
        <v>874</v>
      </c>
      <c r="E510" s="52" t="s">
        <v>831</v>
      </c>
      <c r="F510" s="83"/>
      <c r="G510" s="83"/>
      <c r="H510" s="97"/>
      <c r="I510" s="83"/>
      <c r="J510" s="83"/>
      <c r="K510" s="92"/>
      <c r="L510" s="54"/>
      <c r="M510" s="55"/>
      <c r="N510" s="56"/>
      <c r="O510" s="56"/>
      <c r="P510" s="55"/>
      <c r="Q510" s="55"/>
      <c r="R510" s="54"/>
      <c r="S510" s="55"/>
      <c r="T510" s="55"/>
      <c r="U510" s="55"/>
      <c r="V510" s="55">
        <v>0.39</v>
      </c>
      <c r="W510" s="55">
        <v>0.26</v>
      </c>
      <c r="X510" s="54"/>
      <c r="Y510" s="55"/>
      <c r="Z510" s="55"/>
      <c r="AA510" s="55"/>
      <c r="AB510" s="55"/>
      <c r="AC510" s="55"/>
      <c r="AD510" s="53" t="s">
        <v>430</v>
      </c>
      <c r="AE510" s="8">
        <v>37.885199999999998</v>
      </c>
      <c r="AF510" s="8">
        <v>107.46810000000001</v>
      </c>
      <c r="AG510" s="31">
        <v>1324</v>
      </c>
      <c r="AH510" s="54">
        <v>6.1</v>
      </c>
      <c r="AI510" s="56" t="s">
        <v>2302</v>
      </c>
      <c r="AJ510" s="56"/>
      <c r="AK510" s="97"/>
      <c r="AL510" s="56" t="s">
        <v>434</v>
      </c>
      <c r="AM510" s="52" t="s">
        <v>675</v>
      </c>
      <c r="AN510" s="83"/>
      <c r="AO510" s="97"/>
      <c r="AP510" s="63">
        <v>3</v>
      </c>
      <c r="AQ510" s="56"/>
    </row>
    <row r="511" spans="1:43" s="16" customFormat="1" ht="55.5" customHeight="1" x14ac:dyDescent="0.25">
      <c r="A511" s="64"/>
      <c r="B511" s="53" t="s">
        <v>429</v>
      </c>
      <c r="C511" s="10" t="s">
        <v>873</v>
      </c>
      <c r="D511" s="53" t="s">
        <v>874</v>
      </c>
      <c r="E511" s="53" t="s">
        <v>831</v>
      </c>
      <c r="F511" s="84"/>
      <c r="G511" s="84"/>
      <c r="H511" s="98"/>
      <c r="I511" s="84"/>
      <c r="J511" s="84"/>
      <c r="K511" s="93"/>
      <c r="L511" s="12"/>
      <c r="M511" s="1"/>
      <c r="N511" s="58"/>
      <c r="O511" s="58"/>
      <c r="P511" s="1"/>
      <c r="Q511" s="1"/>
      <c r="R511" s="12"/>
      <c r="S511" s="1"/>
      <c r="T511" s="1"/>
      <c r="U511" s="1"/>
      <c r="V511" s="1">
        <v>0.47</v>
      </c>
      <c r="W511" s="1">
        <v>0.17</v>
      </c>
      <c r="X511" s="12"/>
      <c r="Y511" s="1"/>
      <c r="Z511" s="1"/>
      <c r="AA511" s="1"/>
      <c r="AB511" s="1"/>
      <c r="AC511" s="1"/>
      <c r="AD511" s="53" t="s">
        <v>431</v>
      </c>
      <c r="AE511" s="6">
        <v>37.867899999999999</v>
      </c>
      <c r="AF511" s="6">
        <v>107.46899999999999</v>
      </c>
      <c r="AG511" s="58">
        <v>1328</v>
      </c>
      <c r="AH511" s="12">
        <v>7.7</v>
      </c>
      <c r="AI511" s="58" t="s">
        <v>436</v>
      </c>
      <c r="AJ511" s="58"/>
      <c r="AK511" s="98"/>
      <c r="AL511" s="58" t="s">
        <v>434</v>
      </c>
      <c r="AM511" s="53" t="s">
        <v>675</v>
      </c>
      <c r="AN511" s="84"/>
      <c r="AO511" s="98"/>
      <c r="AP511" s="65">
        <v>3</v>
      </c>
      <c r="AQ511" s="58"/>
    </row>
    <row r="512" spans="1:43" s="15" customFormat="1" ht="55.5" customHeight="1" x14ac:dyDescent="0.25">
      <c r="A512" s="66">
        <v>109</v>
      </c>
      <c r="B512" s="51" t="s">
        <v>970</v>
      </c>
      <c r="C512" s="9" t="s">
        <v>41</v>
      </c>
      <c r="D512" s="51" t="s">
        <v>711</v>
      </c>
      <c r="E512" s="51" t="s">
        <v>902</v>
      </c>
      <c r="F512" s="27" t="s">
        <v>2317</v>
      </c>
      <c r="G512" s="82" t="s">
        <v>2314</v>
      </c>
      <c r="H512" s="99" t="s">
        <v>2459</v>
      </c>
      <c r="I512" s="82" t="s">
        <v>2315</v>
      </c>
      <c r="J512" s="82" t="s">
        <v>2313</v>
      </c>
      <c r="K512" s="94" t="s">
        <v>2316</v>
      </c>
      <c r="L512" s="13"/>
      <c r="M512" s="5"/>
      <c r="N512" s="57"/>
      <c r="O512" s="57"/>
      <c r="P512" s="5">
        <v>0.13</v>
      </c>
      <c r="Q512" s="5">
        <v>0.1</v>
      </c>
      <c r="R512" s="13"/>
      <c r="S512" s="5"/>
      <c r="T512" s="5"/>
      <c r="U512" s="5"/>
      <c r="V512" s="5">
        <v>0.14000000000000001</v>
      </c>
      <c r="W512" s="5">
        <v>0.12</v>
      </c>
      <c r="X512" s="13"/>
      <c r="Y512" s="55"/>
      <c r="Z512" s="55"/>
      <c r="AA512" s="55"/>
      <c r="AB512" s="55">
        <v>0.27</v>
      </c>
      <c r="AC512" s="5">
        <v>0.15</v>
      </c>
      <c r="AD512" s="51" t="s">
        <v>441</v>
      </c>
      <c r="AE512" s="7">
        <v>36.2729</v>
      </c>
      <c r="AF512" s="7">
        <v>100.2658</v>
      </c>
      <c r="AG512" s="57">
        <v>2874</v>
      </c>
      <c r="AH512" s="13" t="s">
        <v>442</v>
      </c>
      <c r="AI512" s="57"/>
      <c r="AJ512" s="57" t="s">
        <v>443</v>
      </c>
      <c r="AK512" s="96" t="s">
        <v>1073</v>
      </c>
      <c r="AL512" s="57" t="s">
        <v>1072</v>
      </c>
      <c r="AM512" s="51" t="s">
        <v>675</v>
      </c>
      <c r="AN512" s="82" t="s">
        <v>2312</v>
      </c>
      <c r="AO512" s="96" t="s">
        <v>2311</v>
      </c>
      <c r="AP512" s="67">
        <v>4</v>
      </c>
      <c r="AQ512" s="57"/>
    </row>
    <row r="513" spans="1:43" s="16" customFormat="1" ht="55.5" customHeight="1" x14ac:dyDescent="0.25">
      <c r="A513" s="64"/>
      <c r="B513" s="53" t="s">
        <v>970</v>
      </c>
      <c r="C513" s="10" t="s">
        <v>440</v>
      </c>
      <c r="D513" s="53" t="s">
        <v>712</v>
      </c>
      <c r="E513" s="53" t="s">
        <v>715</v>
      </c>
      <c r="F513" s="29" t="s">
        <v>2318</v>
      </c>
      <c r="G513" s="84"/>
      <c r="H513" s="100"/>
      <c r="I513" s="84"/>
      <c r="J513" s="84"/>
      <c r="K513" s="95"/>
      <c r="L513" s="12"/>
      <c r="M513" s="1"/>
      <c r="N513" s="58"/>
      <c r="O513" s="58"/>
      <c r="P513" s="1">
        <v>0.3</v>
      </c>
      <c r="Q513" s="1">
        <v>0.19</v>
      </c>
      <c r="R513" s="12"/>
      <c r="S513" s="1"/>
      <c r="T513" s="1"/>
      <c r="U513" s="1"/>
      <c r="V513" s="1">
        <v>0.15</v>
      </c>
      <c r="W513" s="1">
        <v>0.11</v>
      </c>
      <c r="X513" s="12"/>
      <c r="Y513" s="1"/>
      <c r="Z513" s="1"/>
      <c r="AA513" s="1"/>
      <c r="AB513" s="1">
        <v>0.45</v>
      </c>
      <c r="AC513" s="1">
        <v>0.21</v>
      </c>
      <c r="AD513" s="53" t="s">
        <v>441</v>
      </c>
      <c r="AE513" s="6">
        <v>36.2729</v>
      </c>
      <c r="AF513" s="6">
        <v>100.2658</v>
      </c>
      <c r="AG513" s="58">
        <v>2874</v>
      </c>
      <c r="AH513" s="12" t="s">
        <v>442</v>
      </c>
      <c r="AI513" s="58"/>
      <c r="AJ513" s="58" t="s">
        <v>443</v>
      </c>
      <c r="AK513" s="98"/>
      <c r="AL513" s="58" t="s">
        <v>1072</v>
      </c>
      <c r="AM513" s="53" t="s">
        <v>675</v>
      </c>
      <c r="AN513" s="84"/>
      <c r="AO513" s="98"/>
      <c r="AP513" s="65">
        <v>4</v>
      </c>
      <c r="AQ513" s="58"/>
    </row>
    <row r="514" spans="1:43" s="15" customFormat="1" ht="55.5" customHeight="1" x14ac:dyDescent="0.25">
      <c r="A514" s="66">
        <v>110</v>
      </c>
      <c r="B514" s="51" t="s">
        <v>969</v>
      </c>
      <c r="C514" s="9" t="s">
        <v>971</v>
      </c>
      <c r="D514" s="51" t="s">
        <v>973</v>
      </c>
      <c r="E514" s="51" t="s">
        <v>972</v>
      </c>
      <c r="F514" s="82" t="s">
        <v>2326</v>
      </c>
      <c r="G514" s="82" t="s">
        <v>2320</v>
      </c>
      <c r="H514" s="99" t="s">
        <v>2460</v>
      </c>
      <c r="I514" s="82" t="s">
        <v>2325</v>
      </c>
      <c r="J514" s="27" t="s">
        <v>2323</v>
      </c>
      <c r="K514" s="88" t="s">
        <v>2328</v>
      </c>
      <c r="L514" s="13">
        <v>0.92</v>
      </c>
      <c r="M514" s="5">
        <v>0.1</v>
      </c>
      <c r="N514" s="57"/>
      <c r="O514" s="57"/>
      <c r="P514" s="5"/>
      <c r="Q514" s="5"/>
      <c r="R514" s="13"/>
      <c r="S514" s="5"/>
      <c r="T514" s="5"/>
      <c r="U514" s="5"/>
      <c r="V514" s="5"/>
      <c r="W514" s="5"/>
      <c r="X514" s="13"/>
      <c r="Y514" s="55"/>
      <c r="Z514" s="55"/>
      <c r="AA514" s="55"/>
      <c r="AB514" s="55"/>
      <c r="AC514" s="5"/>
      <c r="AD514" s="4" t="s">
        <v>2321</v>
      </c>
      <c r="AE514" s="8">
        <v>30.337700000000002</v>
      </c>
      <c r="AF514" s="8">
        <v>-9.4690999999999992</v>
      </c>
      <c r="AG514" s="31">
        <v>37</v>
      </c>
      <c r="AH514" s="13">
        <v>50</v>
      </c>
      <c r="AI514" s="57" t="s">
        <v>975</v>
      </c>
      <c r="AJ514" s="57"/>
      <c r="AK514" s="51" t="s">
        <v>976</v>
      </c>
      <c r="AL514" s="57" t="s">
        <v>977</v>
      </c>
      <c r="AM514" s="51" t="s">
        <v>675</v>
      </c>
      <c r="AN514" s="82" t="s">
        <v>2319</v>
      </c>
      <c r="AO514" s="96" t="s">
        <v>2327</v>
      </c>
      <c r="AP514" s="67"/>
      <c r="AQ514" s="57"/>
    </row>
    <row r="515" spans="1:43" s="16" customFormat="1" ht="55.5" customHeight="1" x14ac:dyDescent="0.25">
      <c r="A515" s="64"/>
      <c r="B515" s="53" t="s">
        <v>969</v>
      </c>
      <c r="C515" s="10" t="s">
        <v>971</v>
      </c>
      <c r="D515" s="53" t="s">
        <v>973</v>
      </c>
      <c r="E515" s="53" t="s">
        <v>972</v>
      </c>
      <c r="F515" s="84"/>
      <c r="G515" s="84"/>
      <c r="H515" s="100"/>
      <c r="I515" s="84"/>
      <c r="J515" s="29" t="s">
        <v>2324</v>
      </c>
      <c r="K515" s="90"/>
      <c r="L515" s="12">
        <v>0.96</v>
      </c>
      <c r="M515" s="1">
        <v>7.0000000000000007E-2</v>
      </c>
      <c r="N515" s="58"/>
      <c r="O515" s="58"/>
      <c r="P515" s="1"/>
      <c r="Q515" s="1"/>
      <c r="R515" s="12"/>
      <c r="S515" s="1"/>
      <c r="T515" s="1"/>
      <c r="U515" s="1"/>
      <c r="V515" s="1"/>
      <c r="W515" s="1"/>
      <c r="X515" s="12"/>
      <c r="Y515" s="1"/>
      <c r="Z515" s="1"/>
      <c r="AA515" s="1"/>
      <c r="AB515" s="1"/>
      <c r="AC515" s="1"/>
      <c r="AD515" s="53" t="s">
        <v>2322</v>
      </c>
      <c r="AE515" s="6">
        <v>30.6021</v>
      </c>
      <c r="AF515" s="6">
        <v>-9.7759999999999998</v>
      </c>
      <c r="AG515" s="58">
        <v>8</v>
      </c>
      <c r="AH515" s="12">
        <v>15</v>
      </c>
      <c r="AI515" s="58"/>
      <c r="AJ515" s="58" t="s">
        <v>974</v>
      </c>
      <c r="AK515" s="53" t="s">
        <v>398</v>
      </c>
      <c r="AL515" s="58" t="s">
        <v>978</v>
      </c>
      <c r="AM515" s="53" t="s">
        <v>675</v>
      </c>
      <c r="AN515" s="84"/>
      <c r="AO515" s="98"/>
      <c r="AP515" s="65"/>
      <c r="AQ515" s="58"/>
    </row>
    <row r="516" spans="1:43" ht="55.5" customHeight="1" thickBot="1" x14ac:dyDescent="0.3">
      <c r="A516" s="71" t="s">
        <v>2300</v>
      </c>
      <c r="B516" s="72" t="s">
        <v>2301</v>
      </c>
      <c r="C516" s="73" t="s">
        <v>1240</v>
      </c>
      <c r="D516" s="72"/>
      <c r="E516" s="72"/>
      <c r="F516" s="72"/>
      <c r="G516" s="72"/>
      <c r="H516" s="72"/>
      <c r="I516" s="74"/>
      <c r="J516" s="74"/>
      <c r="K516" s="72"/>
      <c r="L516" s="75"/>
      <c r="M516" s="76"/>
      <c r="N516" s="77"/>
      <c r="O516" s="77"/>
      <c r="P516" s="76"/>
      <c r="Q516" s="76"/>
      <c r="R516" s="75"/>
      <c r="S516" s="76"/>
      <c r="T516" s="76"/>
      <c r="U516" s="76"/>
      <c r="V516" s="76"/>
      <c r="W516" s="76"/>
      <c r="X516" s="75"/>
      <c r="Y516" s="76"/>
      <c r="Z516" s="76"/>
      <c r="AA516" s="76"/>
      <c r="AB516" s="76"/>
      <c r="AC516" s="76"/>
      <c r="AD516" s="72"/>
      <c r="AE516" s="78"/>
      <c r="AF516" s="78"/>
      <c r="AG516" s="77"/>
      <c r="AH516" s="75"/>
      <c r="AI516" s="77"/>
      <c r="AJ516" s="77"/>
      <c r="AK516" s="72"/>
      <c r="AL516" s="77"/>
      <c r="AM516" s="72" t="s">
        <v>1075</v>
      </c>
      <c r="AN516" s="72"/>
      <c r="AO516" s="72"/>
      <c r="AP516" s="79"/>
      <c r="AQ516" s="56"/>
    </row>
    <row r="517" spans="1:43" ht="55.5" customHeight="1" x14ac:dyDescent="0.25">
      <c r="C517" s="61"/>
    </row>
  </sheetData>
  <mergeCells count="776">
    <mergeCell ref="G389:G392"/>
    <mergeCell ref="AN389:AN392"/>
    <mergeCell ref="AN393:AN396"/>
    <mergeCell ref="J393:J396"/>
    <mergeCell ref="K393:K396"/>
    <mergeCell ref="I393:I396"/>
    <mergeCell ref="G393:G396"/>
    <mergeCell ref="F267:F273"/>
    <mergeCell ref="G267:G273"/>
    <mergeCell ref="I267:I273"/>
    <mergeCell ref="J267:J273"/>
    <mergeCell ref="AN331:AN336"/>
    <mergeCell ref="F331:F336"/>
    <mergeCell ref="G331:G336"/>
    <mergeCell ref="I331:I336"/>
    <mergeCell ref="K331:K336"/>
    <mergeCell ref="J331:J336"/>
    <mergeCell ref="H331:H336"/>
    <mergeCell ref="H322:H323"/>
    <mergeCell ref="G303:G308"/>
    <mergeCell ref="J303:J308"/>
    <mergeCell ref="K303:K308"/>
    <mergeCell ref="J309:J316"/>
    <mergeCell ref="K309:K316"/>
    <mergeCell ref="G274:G280"/>
    <mergeCell ref="F274:F280"/>
    <mergeCell ref="F245:F246"/>
    <mergeCell ref="G245:G246"/>
    <mergeCell ref="I245:I246"/>
    <mergeCell ref="J245:J246"/>
    <mergeCell ref="K245:K246"/>
    <mergeCell ref="AN245:AN246"/>
    <mergeCell ref="H245:H246"/>
    <mergeCell ref="G254:G257"/>
    <mergeCell ref="I254:I257"/>
    <mergeCell ref="J254:J257"/>
    <mergeCell ref="K254:K257"/>
    <mergeCell ref="AN254:AN257"/>
    <mergeCell ref="H254:H257"/>
    <mergeCell ref="F247:F249"/>
    <mergeCell ref="G247:G249"/>
    <mergeCell ref="I247:I249"/>
    <mergeCell ref="J247:J249"/>
    <mergeCell ref="K247:K249"/>
    <mergeCell ref="G250:G253"/>
    <mergeCell ref="I250:I253"/>
    <mergeCell ref="J250:J253"/>
    <mergeCell ref="K250:K253"/>
    <mergeCell ref="H281:H285"/>
    <mergeCell ref="I281:I285"/>
    <mergeCell ref="J281:J285"/>
    <mergeCell ref="K281:K285"/>
    <mergeCell ref="AO281:AO285"/>
    <mergeCell ref="AN281:AN285"/>
    <mergeCell ref="AK281:AK285"/>
    <mergeCell ref="AN267:AN273"/>
    <mergeCell ref="AN274:AN280"/>
    <mergeCell ref="K274:K280"/>
    <mergeCell ref="J274:J280"/>
    <mergeCell ref="I274:I280"/>
    <mergeCell ref="AO274:AO280"/>
    <mergeCell ref="K267:K273"/>
    <mergeCell ref="F286:F295"/>
    <mergeCell ref="G286:G295"/>
    <mergeCell ref="I286:I295"/>
    <mergeCell ref="F260:F262"/>
    <mergeCell ref="G260:G262"/>
    <mergeCell ref="I260:I262"/>
    <mergeCell ref="J260:J262"/>
    <mergeCell ref="K260:K262"/>
    <mergeCell ref="AN260:AN262"/>
    <mergeCell ref="H260:H262"/>
    <mergeCell ref="H263:H266"/>
    <mergeCell ref="F263:F266"/>
    <mergeCell ref="G263:G266"/>
    <mergeCell ref="I263:I266"/>
    <mergeCell ref="J263:J266"/>
    <mergeCell ref="K263:K266"/>
    <mergeCell ref="AK263:AK266"/>
    <mergeCell ref="AN263:AN266"/>
    <mergeCell ref="J286:J295"/>
    <mergeCell ref="K286:K295"/>
    <mergeCell ref="AN286:AN295"/>
    <mergeCell ref="H286:H295"/>
    <mergeCell ref="F281:F285"/>
    <mergeCell ref="G281:G285"/>
    <mergeCell ref="H250:H253"/>
    <mergeCell ref="H247:H249"/>
    <mergeCell ref="AN250:AN253"/>
    <mergeCell ref="F241:F242"/>
    <mergeCell ref="G241:G242"/>
    <mergeCell ref="J241:J242"/>
    <mergeCell ref="I241:I242"/>
    <mergeCell ref="K241:K242"/>
    <mergeCell ref="AK227:AK231"/>
    <mergeCell ref="H236:H240"/>
    <mergeCell ref="H232:H233"/>
    <mergeCell ref="AK232:AK233"/>
    <mergeCell ref="K232:K233"/>
    <mergeCell ref="AK247:AK249"/>
    <mergeCell ref="AK245:AK246"/>
    <mergeCell ref="AK250:AK253"/>
    <mergeCell ref="AK236:AK240"/>
    <mergeCell ref="K236:K240"/>
    <mergeCell ref="K227:K231"/>
    <mergeCell ref="AN232:AN233"/>
    <mergeCell ref="F207:F210"/>
    <mergeCell ref="G207:G210"/>
    <mergeCell ref="J211:J213"/>
    <mergeCell ref="G211:G213"/>
    <mergeCell ref="F236:F240"/>
    <mergeCell ref="G236:G240"/>
    <mergeCell ref="I236:I240"/>
    <mergeCell ref="J236:J240"/>
    <mergeCell ref="H241:H242"/>
    <mergeCell ref="H227:H231"/>
    <mergeCell ref="H211:H213"/>
    <mergeCell ref="G214:G226"/>
    <mergeCell ref="F227:F231"/>
    <mergeCell ref="G227:G231"/>
    <mergeCell ref="I227:I231"/>
    <mergeCell ref="I211:I213"/>
    <mergeCell ref="I214:I226"/>
    <mergeCell ref="G232:G233"/>
    <mergeCell ref="I232:I233"/>
    <mergeCell ref="H214:H226"/>
    <mergeCell ref="H207:H210"/>
    <mergeCell ref="J227:J231"/>
    <mergeCell ref="J232:J233"/>
    <mergeCell ref="J207:J210"/>
    <mergeCell ref="F201:F202"/>
    <mergeCell ref="G201:G202"/>
    <mergeCell ref="I201:I202"/>
    <mergeCell ref="J201:J202"/>
    <mergeCell ref="K201:K202"/>
    <mergeCell ref="H201:H202"/>
    <mergeCell ref="F204:F205"/>
    <mergeCell ref="G204:G205"/>
    <mergeCell ref="I204:I205"/>
    <mergeCell ref="K204:K205"/>
    <mergeCell ref="J204:J205"/>
    <mergeCell ref="H204:H205"/>
    <mergeCell ref="H196:H200"/>
    <mergeCell ref="I196:I200"/>
    <mergeCell ref="J196:J200"/>
    <mergeCell ref="K196:K200"/>
    <mergeCell ref="G196:G200"/>
    <mergeCell ref="AN196:AN200"/>
    <mergeCell ref="AO196:AO200"/>
    <mergeCell ref="F197:F200"/>
    <mergeCell ref="J186:J187"/>
    <mergeCell ref="J188:J191"/>
    <mergeCell ref="J192:J195"/>
    <mergeCell ref="F174:F175"/>
    <mergeCell ref="G174:G175"/>
    <mergeCell ref="I174:I175"/>
    <mergeCell ref="J174:J175"/>
    <mergeCell ref="K174:K175"/>
    <mergeCell ref="AN174:AN175"/>
    <mergeCell ref="AK159:AK173"/>
    <mergeCell ref="H156:H173"/>
    <mergeCell ref="J177:J181"/>
    <mergeCell ref="AN177:AN195"/>
    <mergeCell ref="G177:G195"/>
    <mergeCell ref="I177:I195"/>
    <mergeCell ref="K177:K195"/>
    <mergeCell ref="AN156:AN173"/>
    <mergeCell ref="J182:J185"/>
    <mergeCell ref="J156:J173"/>
    <mergeCell ref="G156:G173"/>
    <mergeCell ref="H177:H195"/>
    <mergeCell ref="H174:H175"/>
    <mergeCell ref="F143:F150"/>
    <mergeCell ref="G143:G150"/>
    <mergeCell ref="AN151:AN153"/>
    <mergeCell ref="K151:K153"/>
    <mergeCell ref="J151:J153"/>
    <mergeCell ref="I151:I153"/>
    <mergeCell ref="G151:G153"/>
    <mergeCell ref="F156:F173"/>
    <mergeCell ref="I156:I173"/>
    <mergeCell ref="K156:K173"/>
    <mergeCell ref="H151:H153"/>
    <mergeCell ref="H143:H150"/>
    <mergeCell ref="F135:F139"/>
    <mergeCell ref="I135:I139"/>
    <mergeCell ref="K135:K139"/>
    <mergeCell ref="J135:J137"/>
    <mergeCell ref="J138:J139"/>
    <mergeCell ref="F140:F142"/>
    <mergeCell ref="G140:G142"/>
    <mergeCell ref="I140:I142"/>
    <mergeCell ref="J140:J142"/>
    <mergeCell ref="K140:K142"/>
    <mergeCell ref="G135:G139"/>
    <mergeCell ref="H135:H139"/>
    <mergeCell ref="H140:H142"/>
    <mergeCell ref="F115:F119"/>
    <mergeCell ref="AN115:AN119"/>
    <mergeCell ref="J120:J134"/>
    <mergeCell ref="F120:F134"/>
    <mergeCell ref="I120:I134"/>
    <mergeCell ref="K120:K134"/>
    <mergeCell ref="AN120:AN134"/>
    <mergeCell ref="G120:G134"/>
    <mergeCell ref="H111:H114"/>
    <mergeCell ref="H115:H119"/>
    <mergeCell ref="K115:K119"/>
    <mergeCell ref="J115:J119"/>
    <mergeCell ref="I115:I119"/>
    <mergeCell ref="G115:G119"/>
    <mergeCell ref="H120:H134"/>
    <mergeCell ref="F105:F108"/>
    <mergeCell ref="G105:G108"/>
    <mergeCell ref="I105:I108"/>
    <mergeCell ref="K105:K108"/>
    <mergeCell ref="AN105:AN108"/>
    <mergeCell ref="J107:J108"/>
    <mergeCell ref="H103:H104"/>
    <mergeCell ref="H105:H108"/>
    <mergeCell ref="G111:G114"/>
    <mergeCell ref="G109:G110"/>
    <mergeCell ref="J109:J110"/>
    <mergeCell ref="I109:I110"/>
    <mergeCell ref="I111:I114"/>
    <mergeCell ref="K109:K110"/>
    <mergeCell ref="H109:H110"/>
    <mergeCell ref="K111:K114"/>
    <mergeCell ref="J111:J114"/>
    <mergeCell ref="F100:F102"/>
    <mergeCell ref="G100:G102"/>
    <mergeCell ref="I100:I102"/>
    <mergeCell ref="J100:J102"/>
    <mergeCell ref="K100:K102"/>
    <mergeCell ref="H98:H99"/>
    <mergeCell ref="H100:H102"/>
    <mergeCell ref="F103:F104"/>
    <mergeCell ref="G103:G104"/>
    <mergeCell ref="I103:I104"/>
    <mergeCell ref="J103:J104"/>
    <mergeCell ref="K103:K104"/>
    <mergeCell ref="F95:F96"/>
    <mergeCell ref="G95:G97"/>
    <mergeCell ref="AN95:AN97"/>
    <mergeCell ref="J94:J97"/>
    <mergeCell ref="K94:K97"/>
    <mergeCell ref="H94:H97"/>
    <mergeCell ref="G98:G99"/>
    <mergeCell ref="F98:F99"/>
    <mergeCell ref="I98:I99"/>
    <mergeCell ref="J98:J99"/>
    <mergeCell ref="K98:K99"/>
    <mergeCell ref="AN98:AN99"/>
    <mergeCell ref="I94:I97"/>
    <mergeCell ref="I89:I90"/>
    <mergeCell ref="J89:J90"/>
    <mergeCell ref="K89:K90"/>
    <mergeCell ref="I91:I92"/>
    <mergeCell ref="G91:G92"/>
    <mergeCell ref="J91:J92"/>
    <mergeCell ref="K91:K92"/>
    <mergeCell ref="AN91:AN92"/>
    <mergeCell ref="K82:K88"/>
    <mergeCell ref="J82:J88"/>
    <mergeCell ref="G82:G88"/>
    <mergeCell ref="I82:I88"/>
    <mergeCell ref="AO74:AO77"/>
    <mergeCell ref="AO95:AO97"/>
    <mergeCell ref="AN109:AN110"/>
    <mergeCell ref="F80:F81"/>
    <mergeCell ref="J80:J81"/>
    <mergeCell ref="AN78:AN81"/>
    <mergeCell ref="F58:F59"/>
    <mergeCell ref="F60:F61"/>
    <mergeCell ref="F62:F63"/>
    <mergeCell ref="G58:G63"/>
    <mergeCell ref="K58:K63"/>
    <mergeCell ref="K74:K77"/>
    <mergeCell ref="J74:J77"/>
    <mergeCell ref="I74:I77"/>
    <mergeCell ref="G74:G77"/>
    <mergeCell ref="F74:F77"/>
    <mergeCell ref="AN70:AN72"/>
    <mergeCell ref="K70:K72"/>
    <mergeCell ref="J70:J72"/>
    <mergeCell ref="I70:I72"/>
    <mergeCell ref="G70:G72"/>
    <mergeCell ref="F70:F72"/>
    <mergeCell ref="AK64:AK69"/>
    <mergeCell ref="G64:G69"/>
    <mergeCell ref="AO232:AO233"/>
    <mergeCell ref="AO135:AO139"/>
    <mergeCell ref="AO103:AO104"/>
    <mergeCell ref="AK177:AK181"/>
    <mergeCell ref="AO300:AO302"/>
    <mergeCell ref="AK260:AK262"/>
    <mergeCell ref="AO260:AO262"/>
    <mergeCell ref="AO263:AO266"/>
    <mergeCell ref="AO241:AO242"/>
    <mergeCell ref="AK241:AK242"/>
    <mergeCell ref="AO227:AO231"/>
    <mergeCell ref="AN236:AN240"/>
    <mergeCell ref="AK207:AK210"/>
    <mergeCell ref="AO250:AO253"/>
    <mergeCell ref="AK254:AK257"/>
    <mergeCell ref="AO247:AO249"/>
    <mergeCell ref="AN241:AN242"/>
    <mergeCell ref="AO254:AO257"/>
    <mergeCell ref="AN247:AN249"/>
    <mergeCell ref="AN227:AN231"/>
    <mergeCell ref="AN103:AN104"/>
    <mergeCell ref="AO156:AO173"/>
    <mergeCell ref="AN204:AN205"/>
    <mergeCell ref="AK182:AK185"/>
    <mergeCell ref="AO441:AO456"/>
    <mergeCell ref="AO322:AO323"/>
    <mergeCell ref="AN337:AN382"/>
    <mergeCell ref="AO461:AO462"/>
    <mergeCell ref="AK452:AK454"/>
    <mergeCell ref="AO398:AO403"/>
    <mergeCell ref="AO309:AO316"/>
    <mergeCell ref="AO303:AO308"/>
    <mergeCell ref="AN461:AN462"/>
    <mergeCell ref="AK441:AK442"/>
    <mergeCell ref="J490:J491"/>
    <mergeCell ref="J492:J493"/>
    <mergeCell ref="AO466:AO468"/>
    <mergeCell ref="AO393:AO396"/>
    <mergeCell ref="AK393:AK396"/>
    <mergeCell ref="AK436:AK439"/>
    <mergeCell ref="AO436:AO439"/>
    <mergeCell ref="AN463:AN465"/>
    <mergeCell ref="AN466:AN468"/>
    <mergeCell ref="AO463:AO465"/>
    <mergeCell ref="J461:J462"/>
    <mergeCell ref="J441:J442"/>
    <mergeCell ref="J409:J410"/>
    <mergeCell ref="K409:K410"/>
    <mergeCell ref="AK443:AK445"/>
    <mergeCell ref="AK446:AK448"/>
    <mergeCell ref="AK449:AK451"/>
    <mergeCell ref="AK455:AK456"/>
    <mergeCell ref="AK405:AK407"/>
    <mergeCell ref="AN457:AN460"/>
    <mergeCell ref="AN441:AN456"/>
    <mergeCell ref="AK398:AK403"/>
    <mergeCell ref="AN405:AN407"/>
    <mergeCell ref="AN436:AN439"/>
    <mergeCell ref="H490:H494"/>
    <mergeCell ref="AN490:AN494"/>
    <mergeCell ref="AN499:AN501"/>
    <mergeCell ref="AN496:AN498"/>
    <mergeCell ref="AN502:AN504"/>
    <mergeCell ref="AN506:AN507"/>
    <mergeCell ref="AK512:AK513"/>
    <mergeCell ref="H461:H462"/>
    <mergeCell ref="AN409:AN410"/>
    <mergeCell ref="AN411:AN435"/>
    <mergeCell ref="J436:J439"/>
    <mergeCell ref="I436:I439"/>
    <mergeCell ref="AK457:AK460"/>
    <mergeCell ref="H466:H468"/>
    <mergeCell ref="H471:H480"/>
    <mergeCell ref="H481:H489"/>
    <mergeCell ref="AK490:AK494"/>
    <mergeCell ref="H502:H504"/>
    <mergeCell ref="AK502:AK504"/>
    <mergeCell ref="AK506:AK507"/>
    <mergeCell ref="H506:H507"/>
    <mergeCell ref="AK499:AK501"/>
    <mergeCell ref="H499:H501"/>
    <mergeCell ref="H496:H498"/>
    <mergeCell ref="AO514:AO515"/>
    <mergeCell ref="AO506:AO507"/>
    <mergeCell ref="AK471:AK480"/>
    <mergeCell ref="AO471:AO475"/>
    <mergeCell ref="AO476:AO480"/>
    <mergeCell ref="AK409:AK410"/>
    <mergeCell ref="AO409:AO410"/>
    <mergeCell ref="AK411:AK435"/>
    <mergeCell ref="AO411:AO435"/>
    <mergeCell ref="AO481:AO489"/>
    <mergeCell ref="AO512:AO513"/>
    <mergeCell ref="AO509:AO511"/>
    <mergeCell ref="AO502:AO504"/>
    <mergeCell ref="AO499:AO501"/>
    <mergeCell ref="AO496:AO498"/>
    <mergeCell ref="AK481:AK489"/>
    <mergeCell ref="AN471:AN480"/>
    <mergeCell ref="AN481:AN489"/>
    <mergeCell ref="AN514:AN515"/>
    <mergeCell ref="AK509:AK511"/>
    <mergeCell ref="AN509:AN511"/>
    <mergeCell ref="AN512:AN513"/>
    <mergeCell ref="AO490:AO494"/>
    <mergeCell ref="AK496:AK498"/>
    <mergeCell ref="AP1:AP2"/>
    <mergeCell ref="AO100:AO102"/>
    <mergeCell ref="AK89:AK90"/>
    <mergeCell ref="AO98:AO99"/>
    <mergeCell ref="AK211:AK213"/>
    <mergeCell ref="AO143:AO150"/>
    <mergeCell ref="AO47:AO57"/>
    <mergeCell ref="AK138:AK139"/>
    <mergeCell ref="AO140:AO142"/>
    <mergeCell ref="AK140:AK142"/>
    <mergeCell ref="AO1:AO2"/>
    <mergeCell ref="AN135:AN139"/>
    <mergeCell ref="AN211:AN213"/>
    <mergeCell ref="AN143:AN150"/>
    <mergeCell ref="AL1:AL2"/>
    <mergeCell ref="AO70:AO72"/>
    <mergeCell ref="AN100:AN102"/>
    <mergeCell ref="AK186:AK187"/>
    <mergeCell ref="AK188:AK191"/>
    <mergeCell ref="AK192:AK195"/>
    <mergeCell ref="AK143:AK150"/>
    <mergeCell ref="AN111:AN114"/>
    <mergeCell ref="AO82:AO88"/>
    <mergeCell ref="AK82:AK84"/>
    <mergeCell ref="AO236:AO240"/>
    <mergeCell ref="AO89:AO90"/>
    <mergeCell ref="AK91:AK92"/>
    <mergeCell ref="AO91:AO92"/>
    <mergeCell ref="H58:H63"/>
    <mergeCell ref="H64:H69"/>
    <mergeCell ref="AN28:AN31"/>
    <mergeCell ref="AO28:AO31"/>
    <mergeCell ref="H89:H90"/>
    <mergeCell ref="H91:H92"/>
    <mergeCell ref="AK70:AK72"/>
    <mergeCell ref="AN32:AN41"/>
    <mergeCell ref="AN42:AN46"/>
    <mergeCell ref="AK42:AK46"/>
    <mergeCell ref="AO42:AO46"/>
    <mergeCell ref="J58:J63"/>
    <mergeCell ref="I58:I63"/>
    <mergeCell ref="K32:K41"/>
    <mergeCell ref="J32:J41"/>
    <mergeCell ref="J42:J46"/>
    <mergeCell ref="K42:K46"/>
    <mergeCell ref="K64:K69"/>
    <mergeCell ref="J64:J69"/>
    <mergeCell ref="AO78:AO81"/>
    <mergeCell ref="B1:B2"/>
    <mergeCell ref="AD1:AD2"/>
    <mergeCell ref="AE1:AE2"/>
    <mergeCell ref="AF1:AF2"/>
    <mergeCell ref="E1:E2"/>
    <mergeCell ref="AK32:AK41"/>
    <mergeCell ref="AK28:AK31"/>
    <mergeCell ref="AK3:AK8"/>
    <mergeCell ref="AJ35:AJ39"/>
    <mergeCell ref="AJ40:AJ41"/>
    <mergeCell ref="AI9:AI21"/>
    <mergeCell ref="AK9:AK23"/>
    <mergeCell ref="D1:D2"/>
    <mergeCell ref="G1:G2"/>
    <mergeCell ref="G28:G31"/>
    <mergeCell ref="G3:G8"/>
    <mergeCell ref="G9:G23"/>
    <mergeCell ref="G32:G41"/>
    <mergeCell ref="J1:J2"/>
    <mergeCell ref="J3:J5"/>
    <mergeCell ref="J6:J8"/>
    <mergeCell ref="J9:J23"/>
    <mergeCell ref="J28:J31"/>
    <mergeCell ref="AO286:AO289"/>
    <mergeCell ref="AN201:AN202"/>
    <mergeCell ref="AO201:AO202"/>
    <mergeCell ref="AK267:AK273"/>
    <mergeCell ref="C1:C2"/>
    <mergeCell ref="AH1:AH2"/>
    <mergeCell ref="AG1:AG2"/>
    <mergeCell ref="AI42:AI46"/>
    <mergeCell ref="AI1:AJ1"/>
    <mergeCell ref="K1:K2"/>
    <mergeCell ref="AO267:AO273"/>
    <mergeCell ref="AO111:AO114"/>
    <mergeCell ref="AO151:AO153"/>
    <mergeCell ref="AO115:AO119"/>
    <mergeCell ref="AN140:AN142"/>
    <mergeCell ref="F3:F8"/>
    <mergeCell ref="F9:F23"/>
    <mergeCell ref="F28:F31"/>
    <mergeCell ref="F64:F69"/>
    <mergeCell ref="J47:J57"/>
    <mergeCell ref="F47:F57"/>
    <mergeCell ref="K47:K57"/>
    <mergeCell ref="G47:G57"/>
    <mergeCell ref="K78:K81"/>
    <mergeCell ref="F1:F2"/>
    <mergeCell ref="AK106:AK108"/>
    <mergeCell ref="AK151:AK153"/>
    <mergeCell ref="AK115:AK119"/>
    <mergeCell ref="AK130:AK134"/>
    <mergeCell ref="I143:I150"/>
    <mergeCell ref="J143:J150"/>
    <mergeCell ref="K143:K150"/>
    <mergeCell ref="I42:I46"/>
    <mergeCell ref="G42:G46"/>
    <mergeCell ref="I64:I69"/>
    <mergeCell ref="AK47:AK57"/>
    <mergeCell ref="H74:H77"/>
    <mergeCell ref="H78:H81"/>
    <mergeCell ref="H82:H88"/>
    <mergeCell ref="R1:W1"/>
    <mergeCell ref="AK85:AK88"/>
    <mergeCell ref="AK74:AK77"/>
    <mergeCell ref="I78:I81"/>
    <mergeCell ref="G78:G81"/>
    <mergeCell ref="AK78:AK81"/>
    <mergeCell ref="F82:F88"/>
    <mergeCell ref="F89:F90"/>
    <mergeCell ref="G89:G90"/>
    <mergeCell ref="H70:H72"/>
    <mergeCell ref="K411:K435"/>
    <mergeCell ref="J411:J435"/>
    <mergeCell ref="I411:I435"/>
    <mergeCell ref="K436:K439"/>
    <mergeCell ref="AN398:AN403"/>
    <mergeCell ref="AK389:AK392"/>
    <mergeCell ref="K389:K392"/>
    <mergeCell ref="J389:J392"/>
    <mergeCell ref="I389:I392"/>
    <mergeCell ref="H389:H392"/>
    <mergeCell ref="AK274:AK280"/>
    <mergeCell ref="H267:H273"/>
    <mergeCell ref="AK324:AK326"/>
    <mergeCell ref="AK296:AK297"/>
    <mergeCell ref="AK309:AK316"/>
    <mergeCell ref="I207:I210"/>
    <mergeCell ref="H274:H280"/>
    <mergeCell ref="AK303:AK308"/>
    <mergeCell ref="K207:K210"/>
    <mergeCell ref="K211:K213"/>
    <mergeCell ref="K214:K226"/>
    <mergeCell ref="J214:J226"/>
    <mergeCell ref="AN89:AN90"/>
    <mergeCell ref="AO290:AO295"/>
    <mergeCell ref="AK290:AK295"/>
    <mergeCell ref="AO245:AO246"/>
    <mergeCell ref="H411:H435"/>
    <mergeCell ref="AK286:AK289"/>
    <mergeCell ref="AO457:AO460"/>
    <mergeCell ref="H409:H410"/>
    <mergeCell ref="AO389:AO392"/>
    <mergeCell ref="H405:H407"/>
    <mergeCell ref="AO405:AO407"/>
    <mergeCell ref="H393:H396"/>
    <mergeCell ref="AN303:AN308"/>
    <mergeCell ref="I303:I308"/>
    <mergeCell ref="I337:I382"/>
    <mergeCell ref="K300:K302"/>
    <mergeCell ref="J322:J323"/>
    <mergeCell ref="I322:I323"/>
    <mergeCell ref="I405:I407"/>
    <mergeCell ref="J317:J321"/>
    <mergeCell ref="K317:K321"/>
    <mergeCell ref="AO317:AO321"/>
    <mergeCell ref="AN317:AN321"/>
    <mergeCell ref="I317:I321"/>
    <mergeCell ref="H317:H321"/>
    <mergeCell ref="H457:H460"/>
    <mergeCell ref="AO296:AO298"/>
    <mergeCell ref="AO324:AO326"/>
    <mergeCell ref="AJ214:AJ226"/>
    <mergeCell ref="AK100:AK102"/>
    <mergeCell ref="AO204:AO205"/>
    <mergeCell ref="AK174:AK175"/>
    <mergeCell ref="AO174:AO175"/>
    <mergeCell ref="AK103:AK104"/>
    <mergeCell ref="AO214:AO226"/>
    <mergeCell ref="AK214:AK226"/>
    <mergeCell ref="AK135:AK137"/>
    <mergeCell ref="AO109:AO110"/>
    <mergeCell ref="AO211:AO213"/>
    <mergeCell ref="AO120:AO134"/>
    <mergeCell ref="AK120:AK124"/>
    <mergeCell ref="AK111:AK114"/>
    <mergeCell ref="AK125:AK129"/>
    <mergeCell ref="AK201:AK202"/>
    <mergeCell ref="AO207:AO210"/>
    <mergeCell ref="AO177:AO195"/>
    <mergeCell ref="AN207:AN210"/>
    <mergeCell ref="AN214:AN226"/>
    <mergeCell ref="AO106:AO108"/>
    <mergeCell ref="G24:G27"/>
    <mergeCell ref="I3:I8"/>
    <mergeCell ref="AO32:AO41"/>
    <mergeCell ref="K3:K8"/>
    <mergeCell ref="K9:K23"/>
    <mergeCell ref="I9:I23"/>
    <mergeCell ref="I28:I31"/>
    <mergeCell ref="AO64:AO69"/>
    <mergeCell ref="AO58:AO63"/>
    <mergeCell ref="H3:H8"/>
    <mergeCell ref="AO9:AO23"/>
    <mergeCell ref="H9:H23"/>
    <mergeCell ref="AO3:AO8"/>
    <mergeCell ref="AO24:AO27"/>
    <mergeCell ref="H42:H46"/>
    <mergeCell ref="H47:H57"/>
    <mergeCell ref="I47:I57"/>
    <mergeCell ref="H1:H2"/>
    <mergeCell ref="X1:AC1"/>
    <mergeCell ref="H28:H31"/>
    <mergeCell ref="H32:H41"/>
    <mergeCell ref="AN3:AN8"/>
    <mergeCell ref="AN1:AN2"/>
    <mergeCell ref="AM1:AM2"/>
    <mergeCell ref="AK1:AK2"/>
    <mergeCell ref="K24:K27"/>
    <mergeCell ref="J24:J27"/>
    <mergeCell ref="I24:I27"/>
    <mergeCell ref="H24:H27"/>
    <mergeCell ref="AN24:AN27"/>
    <mergeCell ref="AK24:AK27"/>
    <mergeCell ref="I1:I2"/>
    <mergeCell ref="K28:K31"/>
    <mergeCell ref="I32:I41"/>
    <mergeCell ref="L1:Q1"/>
    <mergeCell ref="AI32:AI34"/>
    <mergeCell ref="F309:F312"/>
    <mergeCell ref="G309:G316"/>
    <mergeCell ref="H309:H316"/>
    <mergeCell ref="AN309:AN316"/>
    <mergeCell ref="I309:I316"/>
    <mergeCell ref="F313:F316"/>
    <mergeCell ref="AK300:AK302"/>
    <mergeCell ref="H303:H308"/>
    <mergeCell ref="H296:H298"/>
    <mergeCell ref="AN296:AN298"/>
    <mergeCell ref="F296:F298"/>
    <mergeCell ref="G296:G298"/>
    <mergeCell ref="I296:I298"/>
    <mergeCell ref="J296:J298"/>
    <mergeCell ref="K296:K298"/>
    <mergeCell ref="AN300:AN302"/>
    <mergeCell ref="G300:G302"/>
    <mergeCell ref="F300:F302"/>
    <mergeCell ref="I300:I302"/>
    <mergeCell ref="H300:H302"/>
    <mergeCell ref="F386:F388"/>
    <mergeCell ref="I386:I388"/>
    <mergeCell ref="F322:F323"/>
    <mergeCell ref="AN322:AN323"/>
    <mergeCell ref="AN327:AN330"/>
    <mergeCell ref="K327:K330"/>
    <mergeCell ref="J327:J330"/>
    <mergeCell ref="I327:I330"/>
    <mergeCell ref="G327:G330"/>
    <mergeCell ref="F327:F330"/>
    <mergeCell ref="J324:J326"/>
    <mergeCell ref="F324:F326"/>
    <mergeCell ref="I324:I326"/>
    <mergeCell ref="K324:K326"/>
    <mergeCell ref="G324:G326"/>
    <mergeCell ref="AN324:AN326"/>
    <mergeCell ref="H327:H330"/>
    <mergeCell ref="H324:H326"/>
    <mergeCell ref="G337:G382"/>
    <mergeCell ref="F337:F382"/>
    <mergeCell ref="K322:K323"/>
    <mergeCell ref="G322:G323"/>
    <mergeCell ref="K337:K382"/>
    <mergeCell ref="G317:G321"/>
    <mergeCell ref="AK317:AK321"/>
    <mergeCell ref="AK322:AK323"/>
    <mergeCell ref="G386:G388"/>
    <mergeCell ref="AK331:AK336"/>
    <mergeCell ref="AO327:AO330"/>
    <mergeCell ref="AO331:AO336"/>
    <mergeCell ref="AK386:AK388"/>
    <mergeCell ref="H386:H388"/>
    <mergeCell ref="AO386:AO388"/>
    <mergeCell ref="AO337:AO382"/>
    <mergeCell ref="AK337:AK382"/>
    <mergeCell ref="H337:H382"/>
    <mergeCell ref="AN386:AN388"/>
    <mergeCell ref="J386:J388"/>
    <mergeCell ref="K386:K388"/>
    <mergeCell ref="J337:J382"/>
    <mergeCell ref="G441:G456"/>
    <mergeCell ref="I441:I456"/>
    <mergeCell ref="K441:K456"/>
    <mergeCell ref="F398:F403"/>
    <mergeCell ref="G398:G403"/>
    <mergeCell ref="I398:I403"/>
    <mergeCell ref="J398:J403"/>
    <mergeCell ref="K398:K403"/>
    <mergeCell ref="H436:H439"/>
    <mergeCell ref="G405:G407"/>
    <mergeCell ref="G409:G410"/>
    <mergeCell ref="G411:G435"/>
    <mergeCell ref="G436:G439"/>
    <mergeCell ref="F441:F456"/>
    <mergeCell ref="J443:J445"/>
    <mergeCell ref="J446:J448"/>
    <mergeCell ref="J449:J451"/>
    <mergeCell ref="J452:J454"/>
    <mergeCell ref="J455:J456"/>
    <mergeCell ref="H441:H456"/>
    <mergeCell ref="H398:H403"/>
    <mergeCell ref="J405:J407"/>
    <mergeCell ref="K405:K407"/>
    <mergeCell ref="I409:I410"/>
    <mergeCell ref="K471:K480"/>
    <mergeCell ref="J471:J480"/>
    <mergeCell ref="I471:I480"/>
    <mergeCell ref="AK463:AK465"/>
    <mergeCell ref="I461:I462"/>
    <mergeCell ref="K461:K462"/>
    <mergeCell ref="G471:G480"/>
    <mergeCell ref="K466:K468"/>
    <mergeCell ref="J466:J468"/>
    <mergeCell ref="I466:I468"/>
    <mergeCell ref="G466:G468"/>
    <mergeCell ref="K463:K465"/>
    <mergeCell ref="J463:J465"/>
    <mergeCell ref="I463:I465"/>
    <mergeCell ref="G463:G465"/>
    <mergeCell ref="H463:H465"/>
    <mergeCell ref="AK466:AK468"/>
    <mergeCell ref="F514:F515"/>
    <mergeCell ref="G514:G515"/>
    <mergeCell ref="G512:G513"/>
    <mergeCell ref="F509:F511"/>
    <mergeCell ref="G509:G511"/>
    <mergeCell ref="K512:K513"/>
    <mergeCell ref="K514:K515"/>
    <mergeCell ref="I514:I515"/>
    <mergeCell ref="I512:I513"/>
    <mergeCell ref="J512:J513"/>
    <mergeCell ref="K509:K511"/>
    <mergeCell ref="J509:J511"/>
    <mergeCell ref="I509:I511"/>
    <mergeCell ref="H509:H511"/>
    <mergeCell ref="H512:H513"/>
    <mergeCell ref="H514:H515"/>
    <mergeCell ref="G506:G507"/>
    <mergeCell ref="I506:I507"/>
    <mergeCell ref="J506:J507"/>
    <mergeCell ref="K506:K507"/>
    <mergeCell ref="G502:G504"/>
    <mergeCell ref="I502:I504"/>
    <mergeCell ref="J502:J504"/>
    <mergeCell ref="K502:K504"/>
    <mergeCell ref="K496:K498"/>
    <mergeCell ref="J496:J498"/>
    <mergeCell ref="I496:I498"/>
    <mergeCell ref="G496:G498"/>
    <mergeCell ref="A1:A2"/>
    <mergeCell ref="AN9:AN23"/>
    <mergeCell ref="AN47:AN57"/>
    <mergeCell ref="AN58:AN63"/>
    <mergeCell ref="AN64:AN69"/>
    <mergeCell ref="AN82:AN88"/>
    <mergeCell ref="F496:F498"/>
    <mergeCell ref="K499:K501"/>
    <mergeCell ref="J499:J501"/>
    <mergeCell ref="I499:I501"/>
    <mergeCell ref="G499:G501"/>
    <mergeCell ref="K457:K460"/>
    <mergeCell ref="J457:J460"/>
    <mergeCell ref="I457:I460"/>
    <mergeCell ref="G457:G460"/>
    <mergeCell ref="K490:K494"/>
    <mergeCell ref="I490:I494"/>
    <mergeCell ref="G490:G494"/>
    <mergeCell ref="K481:K489"/>
    <mergeCell ref="J481:J489"/>
    <mergeCell ref="I481:I489"/>
    <mergeCell ref="G481:G489"/>
    <mergeCell ref="F481:F489"/>
    <mergeCell ref="G461:G462"/>
  </mergeCells>
  <printOptions horizontalCentered="1"/>
  <pageMargins left="0.25" right="0.25" top="0.5" bottom="0.5" header="0.05" footer="0.05"/>
  <pageSetup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Macro1</vt:lpstr>
      <vt:lpstr>Sheet1</vt:lpstr>
      <vt:lpstr>Chart1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yingf</dc:creator>
  <cp:lastModifiedBy>yingf</cp:lastModifiedBy>
  <cp:lastPrinted>2021-07-16T14:28:42Z</cp:lastPrinted>
  <dcterms:created xsi:type="dcterms:W3CDTF">2019-07-03T19:37:13Z</dcterms:created>
  <dcterms:modified xsi:type="dcterms:W3CDTF">2021-07-16T17:28:59Z</dcterms:modified>
</cp:coreProperties>
</file>